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117-3287-22 - SO 101 - Po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'117-3287-22 - SO 101 - Po...'!$C$87:$K$377</definedName>
    <definedName name="_xlnm.Print_Area" localSheetId="1">'117-3287-22 - SO 101 - Po...'!$C$4:$J$37,'117-3287-22 - SO 101 - Po...'!$C$43:$J$71,'117-3287-22 - SO 101 - Po...'!$C$77:$K$377</definedName>
    <definedName name="_xlnm.Print_Titles" localSheetId="1">'117-3287-22 - SO 101 - Po...'!$87:$87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376"/>
  <c r="BH376"/>
  <c r="BG376"/>
  <c r="BF376"/>
  <c r="T376"/>
  <c r="T375"/>
  <c r="R376"/>
  <c r="R375"/>
  <c r="P376"/>
  <c r="P375"/>
  <c r="BI373"/>
  <c r="BH373"/>
  <c r="BG373"/>
  <c r="BF373"/>
  <c r="T373"/>
  <c r="T372"/>
  <c r="R373"/>
  <c r="R372"/>
  <c r="P373"/>
  <c r="P372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4"/>
  <c r="BH354"/>
  <c r="BG354"/>
  <c r="BF354"/>
  <c r="T354"/>
  <c r="R354"/>
  <c r="P354"/>
  <c r="BI350"/>
  <c r="BH350"/>
  <c r="BG350"/>
  <c r="BF350"/>
  <c r="T350"/>
  <c r="R350"/>
  <c r="P350"/>
  <c r="BI348"/>
  <c r="BH348"/>
  <c r="BG348"/>
  <c r="BF348"/>
  <c r="T348"/>
  <c r="R348"/>
  <c r="P348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29"/>
  <c r="BH329"/>
  <c r="BG329"/>
  <c r="BF329"/>
  <c r="T329"/>
  <c r="R329"/>
  <c r="P329"/>
  <c r="BI322"/>
  <c r="BH322"/>
  <c r="BG322"/>
  <c r="BF322"/>
  <c r="T322"/>
  <c r="R322"/>
  <c r="P322"/>
  <c r="BI315"/>
  <c r="BH315"/>
  <c r="BG315"/>
  <c r="BF315"/>
  <c r="T315"/>
  <c r="R315"/>
  <c r="P315"/>
  <c r="BI310"/>
  <c r="BH310"/>
  <c r="BG310"/>
  <c r="BF310"/>
  <c r="T310"/>
  <c r="R310"/>
  <c r="P310"/>
  <c r="BI304"/>
  <c r="BH304"/>
  <c r="BG304"/>
  <c r="BF304"/>
  <c r="T304"/>
  <c r="R304"/>
  <c r="P304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76"/>
  <c r="BH276"/>
  <c r="BG276"/>
  <c r="BF276"/>
  <c r="T276"/>
  <c r="R276"/>
  <c r="P276"/>
  <c r="BI269"/>
  <c r="BH269"/>
  <c r="BG269"/>
  <c r="BF269"/>
  <c r="T269"/>
  <c r="R269"/>
  <c r="P269"/>
  <c r="BI262"/>
  <c r="BH262"/>
  <c r="BG262"/>
  <c r="BF262"/>
  <c r="T262"/>
  <c r="R262"/>
  <c r="P262"/>
  <c r="BI255"/>
  <c r="BH255"/>
  <c r="BG255"/>
  <c r="BF255"/>
  <c r="T255"/>
  <c r="R255"/>
  <c r="P255"/>
  <c r="BI248"/>
  <c r="BH248"/>
  <c r="BG248"/>
  <c r="BF248"/>
  <c r="T248"/>
  <c r="R248"/>
  <c r="P248"/>
  <c r="BI241"/>
  <c r="BH241"/>
  <c r="BG241"/>
  <c r="BF241"/>
  <c r="T241"/>
  <c r="R241"/>
  <c r="P241"/>
  <c r="BI231"/>
  <c r="BH231"/>
  <c r="BG231"/>
  <c r="BF231"/>
  <c r="T231"/>
  <c r="R231"/>
  <c r="P231"/>
  <c r="BI221"/>
  <c r="BH221"/>
  <c r="BG221"/>
  <c r="BF221"/>
  <c r="T221"/>
  <c r="R221"/>
  <c r="P221"/>
  <c r="BI219"/>
  <c r="BH219"/>
  <c r="BG219"/>
  <c r="BF219"/>
  <c r="T219"/>
  <c r="R219"/>
  <c r="P219"/>
  <c r="BI213"/>
  <c r="BH213"/>
  <c r="BG213"/>
  <c r="BF213"/>
  <c r="T213"/>
  <c r="R213"/>
  <c r="P213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4"/>
  <c r="BH184"/>
  <c r="BG184"/>
  <c r="BF184"/>
  <c r="T184"/>
  <c r="R184"/>
  <c r="P184"/>
  <c r="BI179"/>
  <c r="BH179"/>
  <c r="BG179"/>
  <c r="BF179"/>
  <c r="T179"/>
  <c r="R179"/>
  <c r="P179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4"/>
  <c r="BH114"/>
  <c r="BG114"/>
  <c r="BF114"/>
  <c r="T114"/>
  <c r="R114"/>
  <c r="P114"/>
  <c r="BI108"/>
  <c r="BH108"/>
  <c r="BG108"/>
  <c r="BF108"/>
  <c r="T108"/>
  <c r="R108"/>
  <c r="P108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1"/>
  <c r="J50"/>
  <c r="F50"/>
  <c r="F48"/>
  <c r="E46"/>
  <c r="J16"/>
  <c r="E16"/>
  <c r="F85"/>
  <c r="J15"/>
  <c r="J10"/>
  <c r="J82"/>
  <c i="1" r="L50"/>
  <c r="AM50"/>
  <c r="AM49"/>
  <c r="L49"/>
  <c r="AM47"/>
  <c r="L47"/>
  <c r="L45"/>
  <c r="L44"/>
  <c i="2" r="BK361"/>
  <c r="J350"/>
  <c r="J241"/>
  <c r="BK160"/>
  <c r="J91"/>
  <c r="J163"/>
  <c r="BK354"/>
  <c r="BK213"/>
  <c r="J133"/>
  <c r="J373"/>
  <c r="J357"/>
  <c r="J248"/>
  <c r="J147"/>
  <c r="J294"/>
  <c r="BK95"/>
  <c r="BK342"/>
  <c r="J231"/>
  <c r="BK153"/>
  <c r="J283"/>
  <c r="J114"/>
  <c r="J304"/>
  <c r="J172"/>
  <c r="J125"/>
  <c r="BK369"/>
  <c r="J338"/>
  <c r="BK197"/>
  <c r="BK122"/>
  <c r="BK231"/>
  <c r="BK108"/>
  <c r="J286"/>
  <c r="BK194"/>
  <c r="BK367"/>
  <c r="BK357"/>
  <c r="BK286"/>
  <c r="BK184"/>
  <c r="BK99"/>
  <c r="J190"/>
  <c r="J99"/>
  <c r="BK297"/>
  <c r="BK163"/>
  <c r="J97"/>
  <c r="J367"/>
  <c r="BK348"/>
  <c r="BK221"/>
  <c r="J108"/>
  <c r="BK241"/>
  <c r="J160"/>
  <c r="BK356"/>
  <c r="J342"/>
  <c r="J290"/>
  <c r="J202"/>
  <c r="BK373"/>
  <c r="BK359"/>
  <c r="J297"/>
  <c r="J192"/>
  <c r="BK103"/>
  <c r="BK177"/>
  <c r="J348"/>
  <c r="BK283"/>
  <c r="BK147"/>
  <c r="J93"/>
  <c r="J354"/>
  <c r="J255"/>
  <c r="BK168"/>
  <c r="BK290"/>
  <c r="BK130"/>
  <c r="BK334"/>
  <c r="J207"/>
  <c r="J101"/>
  <c r="J376"/>
  <c r="BK310"/>
  <c r="J213"/>
  <c r="BK137"/>
  <c r="BK269"/>
  <c r="J142"/>
  <c r="BK338"/>
  <c r="J276"/>
  <c r="J137"/>
  <c r="BK91"/>
  <c r="J361"/>
  <c r="BK304"/>
  <c r="BK179"/>
  <c r="BK97"/>
  <c r="J184"/>
  <c r="BK125"/>
  <c r="BK101"/>
  <c r="J315"/>
  <c r="BK262"/>
  <c r="J155"/>
  <c r="BK370"/>
  <c r="BK364"/>
  <c r="J322"/>
  <c r="BK207"/>
  <c r="J130"/>
  <c r="BK255"/>
  <c r="J135"/>
  <c r="J329"/>
  <c r="J197"/>
  <c r="BK114"/>
  <c r="J364"/>
  <c r="BK315"/>
  <c r="J219"/>
  <c r="BK142"/>
  <c r="J262"/>
  <c r="J153"/>
  <c r="BK350"/>
  <c r="J221"/>
  <c r="J370"/>
  <c r="J334"/>
  <c r="J194"/>
  <c r="BK119"/>
  <c r="BK248"/>
  <c r="J122"/>
  <c r="BK322"/>
  <c r="BK192"/>
  <c r="J119"/>
  <c r="J369"/>
  <c r="BK329"/>
  <c r="BK202"/>
  <c r="BK133"/>
  <c r="BK276"/>
  <c r="J179"/>
  <c r="J356"/>
  <c r="J269"/>
  <c r="J177"/>
  <c r="BK93"/>
  <c r="BK155"/>
  <c r="J95"/>
  <c r="BK219"/>
  <c r="BK135"/>
  <c r="BK376"/>
  <c r="J359"/>
  <c r="BK294"/>
  <c r="BK190"/>
  <c r="J103"/>
  <c r="BK172"/>
  <c i="1" r="AS54"/>
  <c i="2" r="J310"/>
  <c r="J168"/>
  <c l="1" r="P90"/>
  <c r="BK162"/>
  <c r="J162"/>
  <c r="J58"/>
  <c r="T162"/>
  <c r="P189"/>
  <c r="T189"/>
  <c r="P196"/>
  <c r="T196"/>
  <c r="P212"/>
  <c r="BK289"/>
  <c r="J289"/>
  <c r="J62"/>
  <c r="P289"/>
  <c r="T289"/>
  <c r="R296"/>
  <c r="BK347"/>
  <c r="J347"/>
  <c r="J64"/>
  <c r="T347"/>
  <c r="P353"/>
  <c r="P366"/>
  <c r="P363"/>
  <c r="R90"/>
  <c r="R162"/>
  <c r="BK196"/>
  <c r="J196"/>
  <c r="J60"/>
  <c r="R196"/>
  <c r="T212"/>
  <c r="R289"/>
  <c r="P296"/>
  <c r="BK353"/>
  <c r="T353"/>
  <c r="R366"/>
  <c r="R363"/>
  <c r="BK90"/>
  <c r="J90"/>
  <c r="J57"/>
  <c r="T90"/>
  <c r="P162"/>
  <c r="BK189"/>
  <c r="J189"/>
  <c r="J59"/>
  <c r="R189"/>
  <c r="BK212"/>
  <c r="J212"/>
  <c r="J61"/>
  <c r="R212"/>
  <c r="BK296"/>
  <c r="J296"/>
  <c r="J63"/>
  <c r="T296"/>
  <c r="P347"/>
  <c r="R347"/>
  <c r="R353"/>
  <c r="BK366"/>
  <c r="J366"/>
  <c r="J68"/>
  <c r="T366"/>
  <c r="T363"/>
  <c r="BK372"/>
  <c r="J372"/>
  <c r="J69"/>
  <c r="BK375"/>
  <c r="J375"/>
  <c r="J70"/>
  <c r="BK363"/>
  <c r="J363"/>
  <c r="J67"/>
  <c r="BE101"/>
  <c r="BE108"/>
  <c r="BE122"/>
  <c r="BE142"/>
  <c r="BE147"/>
  <c r="BE160"/>
  <c r="BE179"/>
  <c r="BE207"/>
  <c r="BE248"/>
  <c r="BE255"/>
  <c r="BE290"/>
  <c r="BE315"/>
  <c r="BE334"/>
  <c r="BE350"/>
  <c r="F51"/>
  <c r="BE93"/>
  <c r="BE133"/>
  <c r="BE163"/>
  <c r="BE192"/>
  <c r="BE286"/>
  <c r="J48"/>
  <c r="BE91"/>
  <c r="BE95"/>
  <c r="BE97"/>
  <c r="BE99"/>
  <c r="BE103"/>
  <c r="BE114"/>
  <c r="BE119"/>
  <c r="BE125"/>
  <c r="BE130"/>
  <c r="BE135"/>
  <c r="BE137"/>
  <c r="BE153"/>
  <c r="BE155"/>
  <c r="BE168"/>
  <c r="BE172"/>
  <c r="BE177"/>
  <c r="BE184"/>
  <c r="BE190"/>
  <c r="BE194"/>
  <c r="BE197"/>
  <c r="BE202"/>
  <c r="BE213"/>
  <c r="BE219"/>
  <c r="BE221"/>
  <c r="BE231"/>
  <c r="BE241"/>
  <c r="BE262"/>
  <c r="BE269"/>
  <c r="BE276"/>
  <c r="BE283"/>
  <c r="BE294"/>
  <c r="BE297"/>
  <c r="BE304"/>
  <c r="BE310"/>
  <c r="BE322"/>
  <c r="BE329"/>
  <c r="BE338"/>
  <c r="BE342"/>
  <c r="BE348"/>
  <c r="BE354"/>
  <c r="BE356"/>
  <c r="BE357"/>
  <c r="BE359"/>
  <c r="BE361"/>
  <c r="BE364"/>
  <c r="BE367"/>
  <c r="BE369"/>
  <c r="BE370"/>
  <c r="BE373"/>
  <c r="BE376"/>
  <c r="J32"/>
  <c i="1" r="AW55"/>
  <c i="2" r="F34"/>
  <c i="1" r="BC55"/>
  <c r="BC54"/>
  <c r="W32"/>
  <c i="2" r="F35"/>
  <c i="1" r="BD55"/>
  <c r="BD54"/>
  <c r="W33"/>
  <c i="2" r="F32"/>
  <c i="1" r="BA55"/>
  <c r="BA54"/>
  <c r="W30"/>
  <c i="2" r="F33"/>
  <c i="1" r="BB55"/>
  <c r="BB54"/>
  <c r="W31"/>
  <c i="2" l="1" r="R352"/>
  <c r="T352"/>
  <c r="T89"/>
  <c r="T88"/>
  <c r="BK352"/>
  <c r="J352"/>
  <c r="J65"/>
  <c r="R89"/>
  <c r="R88"/>
  <c r="P352"/>
  <c r="P89"/>
  <c r="P88"/>
  <c i="1" r="AU55"/>
  <c i="2" r="BK89"/>
  <c r="BK88"/>
  <c r="J88"/>
  <c r="J55"/>
  <c r="J353"/>
  <c r="J66"/>
  <c i="1" r="AU54"/>
  <c r="AY54"/>
  <c i="2" r="J31"/>
  <c i="1" r="AV55"/>
  <c r="AT55"/>
  <c r="AW54"/>
  <c r="AK30"/>
  <c i="2" r="F31"/>
  <c i="1" r="AZ55"/>
  <c r="AZ54"/>
  <c r="AV54"/>
  <c r="AK29"/>
  <c r="AX54"/>
  <c i="2" l="1" r="J89"/>
  <c r="J56"/>
  <c i="1" r="W29"/>
  <c i="2" r="J28"/>
  <c i="1" r="AG55"/>
  <c r="AG54"/>
  <c r="AK26"/>
  <c r="AK35"/>
  <c r="AT54"/>
  <c r="AN54"/>
  <c i="2" l="1" r="J37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<sst xmlns="http://schemas.openxmlformats.org/spreadsheetml/2006/main">
  <si>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</si>
  <si>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</si>
  <si>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</si>
  <si>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</si>
  <si>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</si>
  <si>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{a377b56a-bedc-4807-948c-ec14866ba793}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</si>
  <si>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</si>
  <si>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</si>
  <si>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</si>
  <si>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</si>
  <si>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</si>
  <si>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</si>
  <si>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</si>
  <si>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</si>
  <si>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117-3287-22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</si>
  <si>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</si>
  <si>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</si>
  <si>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 101 - Polní cesta C2 v k.ú. Stehelčeves</t>
  </si>
  <si>
    <t>KSO:</t>
  </si>
  <si>
    <t/>
  </si>
  <si>
    <t>CC-CZ:</t>
  </si>
  <si>
    <t>Místo:</t>
  </si>
  <si>
    <t>Stehelčeves</t>
  </si>
  <si>
    <t>Datum:</t>
  </si>
  <si>
    <t>26. 8. 2024</t>
  </si>
  <si>
    <t>Zadavatel:</t>
  </si>
  <si>
    <t>IČ:</t>
  </si>
  <si>
    <t>01312774</t>
  </si>
  <si>
    <t>ČR-Státní pozemkový úřad</t>
  </si>
  <si>
    <t>DIČ:</t>
  </si>
  <si>
    <t>Uchazeč:</t>
  </si>
  <si>
    <t>Vyplň údaj</t>
  </si>
  <si>
    <t>Projektant:</t>
  </si>
  <si>
    <t>41601483</t>
  </si>
  <si>
    <t>AGROPROJEKT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</si>
  <si>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</si>
  <si>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</si>
  <si>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</si>
  <si>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</si>
  <si>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</si>
  <si>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</si>
  <si>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</si>
  <si>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</si>
  <si>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</si>
  <si>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</si>
  <si>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</si>
  <si>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</si>
  <si>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</si>
  <si>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</si>
  <si>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</si>
  <si>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</si>
  <si>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</si>
  <si>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</si>
  <si>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</si>
  <si>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</si>
  <si>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</si>
  <si>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</si>
  <si>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</si>
  <si>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</si>
  <si>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</si>
  <si>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</si>
  <si>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</si>
  <si>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</si>
  <si>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</si>
  <si>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</si>
  <si>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</si>
  <si>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</si>
  <si>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</si>
  <si>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</si>
  <si>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</si>
  <si>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</si>
  <si>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</si>
  <si>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</si>
  <si>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</si>
  <si>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</si>
  <si>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</si>
  <si>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</si>
  <si>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</si>
  <si>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</si>
  <si>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</si>
  <si>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</si>
  <si>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</si>
  <si>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</si>
  <si>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</si>
  <si>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</si>
  <si>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</si>
  <si>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</si>
  <si>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</si>
  <si>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</si>
  <si>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</si>
  <si>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</si>
  <si>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</si>
  <si>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</si>
  <si>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</si>
  <si>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</si>
  <si>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 xml:space="preserve">    VRN -  Vedlejší rozpočtové náklady</t>
  </si>
  <si>
    <t xml:space="preserve">      VRN1 -  Průzkumné, geodetické a projektové práce</t>
  </si>
  <si>
    <t xml:space="preserve">      VRN2 - Příprava staveniště</t>
  </si>
  <si>
    <t xml:space="preserve">        VRN3 -  Zařízení staveniště</t>
  </si>
  <si>
    <t xml:space="preserve">      VRN4 - Inženýrská činnost</t>
  </si>
  <si>
    <t xml:space="preserve">  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</si>
  <si>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</si>
  <si>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</si>
  <si>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</si>
  <si>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</si>
  <si>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</si>
  <si>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</si>
  <si>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</si>
  <si>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</si>
  <si>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</si>
  <si>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</si>
  <si>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</si>
  <si>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</si>
  <si>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</si>
  <si>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</si>
  <si>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</si>
  <si>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</si>
  <si>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</si>
  <si>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</si>
  <si>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</si>
  <si>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</si>
  <si>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</si>
  <si>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2024 02</t>
  </si>
  <si>
    <t>4</t>
  </si>
  <si>
    <t>1888229358</t>
  </si>
  <si>
    <t>Online PSC</t>
  </si>
  <si>
    <t>https://podminky.urs.cz/item/CS_URS_2024_02/111251101</t>
  </si>
  <si>
    <t>112101101</t>
  </si>
  <si>
    <t>Odstranění stromů s odřezáním kmene a s odvětvením listnatých, průměru kmene přes 100 do 300 mm</t>
  </si>
  <si>
    <t>kus</t>
  </si>
  <si>
    <t>-1343238016</t>
  </si>
  <si>
    <t>https://podminky.urs.cz/item/CS_URS_2024_02/112101101</t>
  </si>
  <si>
    <t>3</t>
  </si>
  <si>
    <t>112111111</t>
  </si>
  <si>
    <t>Spálení větví stromů všech druhů stromů o průměru kmene přes 0,10 m na hromadách</t>
  </si>
  <si>
    <t>1949289313</t>
  </si>
  <si>
    <t>https://podminky.urs.cz/item/CS_URS_2024_02/112111111</t>
  </si>
  <si>
    <t>112151511</t>
  </si>
  <si>
    <t>Řez a průklest stromů pomocí mobilní plošiny výšky stromu do 10 m</t>
  </si>
  <si>
    <t>1770691426</t>
  </si>
  <si>
    <t>https://podminky.urs.cz/item/CS_URS_2024_02/112151511</t>
  </si>
  <si>
    <t>5</t>
  </si>
  <si>
    <t>112211111</t>
  </si>
  <si>
    <t>Spálení pařezů na hromadách průměru přes 0,10 do 0,30 m</t>
  </si>
  <si>
    <t>1769189612</t>
  </si>
  <si>
    <t>https://podminky.urs.cz/item/CS_URS_2024_02/112211111</t>
  </si>
  <si>
    <t>6</t>
  </si>
  <si>
    <t>112251101</t>
  </si>
  <si>
    <t>Odstranění pařezů strojně s jejich vykopáním nebo vytrháním průměru přes 100 do 300 mm</t>
  </si>
  <si>
    <t>-1328730004</t>
  </si>
  <si>
    <t>https://podminky.urs.cz/item/CS_URS_2024_02/112251101</t>
  </si>
  <si>
    <t>7</t>
  </si>
  <si>
    <t>121151126</t>
  </si>
  <si>
    <t>Sejmutí ornice strojně při souvislé ploše přes 500 m2, tl. vrstvy přes 300 do 400 mm</t>
  </si>
  <si>
    <t>1017685495</t>
  </si>
  <si>
    <t>https://podminky.urs.cz/item/CS_URS_2024_02/121151126</t>
  </si>
  <si>
    <t>VV</t>
  </si>
  <si>
    <t>úsek km 0,000-0,542</t>
  </si>
  <si>
    <t>738,7/0,30</t>
  </si>
  <si>
    <t>Součet</t>
  </si>
  <si>
    <t>8</t>
  </si>
  <si>
    <t>122211101</t>
  </si>
  <si>
    <t>Odkopávky a prokopávky ručně zapažené i nezapažené v hornině třídy těžitelnosti I skupiny 3</t>
  </si>
  <si>
    <t>m3</t>
  </si>
  <si>
    <t>-1791346489</t>
  </si>
  <si>
    <t>https://podminky.urs.cz/item/CS_URS_2024_02/122211101</t>
  </si>
  <si>
    <t>P</t>
  </si>
  <si>
    <t>Poznámka k položce:_x000d_
včetně pažení a zpětného zásypu</t>
  </si>
  <si>
    <t>" vodovodní vedení, km 0,407 "8*1,5*1,5</t>
  </si>
  <si>
    <t>"kabel Cetin, km 0,026"8*1*1</t>
  </si>
  <si>
    <t>9</t>
  </si>
  <si>
    <t>122251106</t>
  </si>
  <si>
    <t>Odkopávky a prokopávky nezapažené strojně v hornině třídy těžitelnosti I skupiny 3 přes 1 000 do 5 000 m3</t>
  </si>
  <si>
    <t>1991520282</t>
  </si>
  <si>
    <t>https://podminky.urs.cz/item/CS_URS_2024_02/122251106</t>
  </si>
  <si>
    <t>"polní cesta"78,1</t>
  </si>
  <si>
    <t>"připojení polních cest + hospodářské sjezdy"94,3</t>
  </si>
  <si>
    <t>10</t>
  </si>
  <si>
    <t>132251104</t>
  </si>
  <si>
    <t>Hloubení nezapažených rýh šířky do 800 mm strojně s urovnáním dna do předepsaného profilu a spádu v hornině třídy těžitelnosti I skupiny 3 přes 100 m3</t>
  </si>
  <si>
    <t>460108899</t>
  </si>
  <si>
    <t>https://podminky.urs.cz/item/CS_URS_2024_02/132251104</t>
  </si>
  <si>
    <t>"hloubení rýh pro drenáž"542*0,4*0,4</t>
  </si>
  <si>
    <t>11</t>
  </si>
  <si>
    <t>132251253</t>
  </si>
  <si>
    <t>Hloubení nezapažených rýh šířky přes 800 do 2 000 mm strojně s urovnáním dna do předepsaného profilu a spádu v hornině třídy těžitelnosti I skupiny 3 přes 50 do 100 m3</t>
  </si>
  <si>
    <t>-126815566</t>
  </si>
  <si>
    <t>https://podminky.urs.cz/item/CS_URS_2024_02/132251253</t>
  </si>
  <si>
    <t>"zasakovací jímky"7*(3*2*1)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</si>
  <si>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</si>
  <si>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</si>
  <si>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-1417766494</t>
  </si>
  <si>
    <t>https://podminky.urs.cz/item/CS_URS_2024_02/162751117</t>
  </si>
  <si>
    <t>Poznámka k položce:_x000d_
včetně chemického rozboru</t>
  </si>
  <si>
    <t>„odkopávky + rýha pro drenáž + výkop zasakovacích jímek - násypy - zásyp zasakovacích jímek“</t>
  </si>
  <si>
    <t>172,4+86,72+42-54,6-21</t>
  </si>
  <si>
    <t>13</t>
  </si>
  <si>
    <t>171201221</t>
  </si>
  <si>
    <t>Poplatek za uložení stavebního odpadu na skládce (skládkovné) zeminy a kamení zatříděného do Katalogu odpadů pod kódem 17 05 04</t>
  </si>
  <si>
    <t>t</t>
  </si>
  <si>
    <t>368620947</t>
  </si>
  <si>
    <t>Poznámka k položce:_x000d_
Dle ceníku skládky interního odpadu v k.ú.Vrapice(provozovatel REAL ECO TECHNIK spol. s r.o.) z 1.1.2022</t>
  </si>
  <si>
    <t>225,52*1,9</t>
  </si>
  <si>
    <t>14</t>
  </si>
  <si>
    <t>171251201</t>
  </si>
  <si>
    <t>Uložení sypaniny na skládky nebo meziskládky bez hutnění s upravením uložené sypaniny do předepsaného tvaru</t>
  </si>
  <si>
    <t>-1355869412</t>
  </si>
  <si>
    <t>https://podminky.urs.cz/item/CS_URS_2024_02/171251201</t>
  </si>
  <si>
    <t>15</t>
  </si>
  <si>
    <t>171152501</t>
  </si>
  <si>
    <t>Zhutnění podloží pod násypy z rostlé horniny třídy těžitelnosti I a II, skupiny 1 až 4 z hornin soudružných a nesoudržných</t>
  </si>
  <si>
    <t>1325700093</t>
  </si>
  <si>
    <t>https://podminky.urs.cz/item/CS_URS_2024_02/171152501</t>
  </si>
  <si>
    <t>16</t>
  </si>
  <si>
    <t>181351103</t>
  </si>
  <si>
    <t>Rozprostření a urovnání ornice v rovině nebo ve svahu sklonu do 1:5 strojně při souvislé ploše přes 100 do 500 m2, tl. vrstvy do 200 mm</t>
  </si>
  <si>
    <t>301062221</t>
  </si>
  <si>
    <t>https://podminky.urs.cz/item/CS_URS_2024_02/181351103</t>
  </si>
  <si>
    <t>Ohumusování svahů polní cesty</t>
  </si>
  <si>
    <t>16,1/0,1</t>
  </si>
  <si>
    <t>17</t>
  </si>
  <si>
    <t>181351116</t>
  </si>
  <si>
    <t>Rozprostření a urovnání ornice v rovině nebo ve svahu sklonu do 1:5 strojně při souvislé ploše přes 500 m2, tl. vrstvy přes 300 do 400 mm</t>
  </si>
  <si>
    <t>547462821</t>
  </si>
  <si>
    <t>https://podminky.urs.cz/item/CS_URS_2024_02/181351116</t>
  </si>
  <si>
    <t>Rozprostření na sousední pozemky</t>
  </si>
  <si>
    <t>(738,7-16,1)/0,3</t>
  </si>
  <si>
    <t>18</t>
  </si>
  <si>
    <t>181451121</t>
  </si>
  <si>
    <t>Založení trávníku na půdě předem připravené plochy přes 1000 m2 výsevem včetně utažení lučního v rovině nebo na svahu do 1:5</t>
  </si>
  <si>
    <t>1722648278</t>
  </si>
  <si>
    <t>https://podminky.urs.cz/item/CS_URS_2024_02/181451121</t>
  </si>
  <si>
    <t>svahování</t>
  </si>
  <si>
    <t>"násypy"160,6</t>
  </si>
  <si>
    <t>"zatravnění pozemku"3586-2462</t>
  </si>
  <si>
    <t>19</t>
  </si>
  <si>
    <t>M</t>
  </si>
  <si>
    <t>00572472</t>
  </si>
  <si>
    <t>osivo směs travní krajinná-rovinná</t>
  </si>
  <si>
    <t>kg</t>
  </si>
  <si>
    <t>838558118</t>
  </si>
  <si>
    <t>(1284,6/100)*2,5</t>
  </si>
  <si>
    <t>20</t>
  </si>
  <si>
    <t>181951112</t>
  </si>
  <si>
    <t>Úprava pláně vyrovnáním výškových rozdílů strojně v hornině třídy těžitelnosti I, skupiny 1 až 3 se zhutněním</t>
  </si>
  <si>
    <t>-299900936</t>
  </si>
  <si>
    <t>https://podminky.urs.cz/item/CS_URS_2024_02/181951112</t>
  </si>
  <si>
    <t>"polní cesta"2331,9</t>
  </si>
  <si>
    <t>"připojení polních cest a hospodářské sjezdy"110+120</t>
  </si>
  <si>
    <t>182251101</t>
  </si>
  <si>
    <t>Svahování trvalých svahů do projektovaných profilů strojně s potřebným přemístěním výkopku při svahování násypů v jakékoliv hornině</t>
  </si>
  <si>
    <t>1792372786</t>
  </si>
  <si>
    <t>https://podminky.urs.cz/item/CS_URS_2024_02/182251101</t>
  </si>
  <si>
    <t>Zakládání</t>
  </si>
  <si>
    <t>22</t>
  </si>
  <si>
    <t>211521111</t>
  </si>
  <si>
    <t>Výplň kamenivem do rýh odvodňovacích žeber nebo trativodů bez zhutnění, s úpravou povrchu výplně kamenivem hrubým drceným frakce 63 až 125 mm</t>
  </si>
  <si>
    <t>937822345</t>
  </si>
  <si>
    <t>https://podminky.urs.cz/item/CS_URS_2024_02/211521111</t>
  </si>
  <si>
    <t>Poznámka k položce:_x000d_
včetně manipulace</t>
  </si>
  <si>
    <t>"zasakovací jímky"7*(3*1*1)</t>
  </si>
  <si>
    <t>23</t>
  </si>
  <si>
    <t>211531111</t>
  </si>
  <si>
    <t>Výplň kamenivem do rýh odvodňovacích žeber nebo trativodů bez zhutnění, s úpravou povrchu výplně kamenivem hrubým drceným frakce 16 až 63 mm</t>
  </si>
  <si>
    <t>-2098052709</t>
  </si>
  <si>
    <t>https://podminky.urs.cz/item/CS_URS_2024_02/211531111</t>
  </si>
  <si>
    <t>Poznámka k položce:_x000d_
doporučená frakce 16/32</t>
  </si>
  <si>
    <t>"drenáž" 542*0,4*0,4</t>
  </si>
  <si>
    <t>24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</si>
  <si>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</si>
  <si>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</si>
  <si>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-562696009</t>
  </si>
  <si>
    <t>https://podminky.urs.cz/item/CS_URS_2024_02/211971122</t>
  </si>
  <si>
    <t>"zasakovací jímky"((4*3*1)+(2*1*1))*7</t>
  </si>
  <si>
    <t>"drenáž"(4*0,4)*(542)</t>
  </si>
  <si>
    <t>25</t>
  </si>
  <si>
    <t>69311098</t>
  </si>
  <si>
    <t>geotextilie netkaná separační, filtrační, ochranná s převahou recyklovaných PES vláken 250g/m2</t>
  </si>
  <si>
    <t>1859046576</t>
  </si>
  <si>
    <t>965,2*1,05</t>
  </si>
  <si>
    <t>26</t>
  </si>
  <si>
    <t>274315512</t>
  </si>
  <si>
    <t>Základové konstrukce z betonu pasy prostého pro prostředí s mrazovými cykly tř. C 25/30</t>
  </si>
  <si>
    <t>-2083261069</t>
  </si>
  <si>
    <t>https://podminky.urs.cz/item/CS_URS_2024_02/274315512</t>
  </si>
  <si>
    <t>"km 0,0015 - odvodňovací a záchytný žlab"21*1*0,2</t>
  </si>
  <si>
    <t>"km 0,540 - odvodňovací a záchytný žlab"16*1*0,2</t>
  </si>
  <si>
    <t>27</t>
  </si>
  <si>
    <t>278361111</t>
  </si>
  <si>
    <t>Výztuž základu (podezdívky) betonového ze svařovaných sítí z drátů typu KARI</t>
  </si>
  <si>
    <t>1740967346</t>
  </si>
  <si>
    <t>https://podminky.urs.cz/item/CS_URS_2024_02/278361111</t>
  </si>
  <si>
    <t>"km 0,0015 - odvodňovací žlab - podkladní beton"21*0,8*0,008</t>
  </si>
  <si>
    <t>"km 0,540 - odvodňovací žlab - podkladní beton"16*0,8*0,008</t>
  </si>
  <si>
    <t>Svislé a kompletní konstrukce</t>
  </si>
  <si>
    <t>28</t>
  </si>
  <si>
    <t>388129210_R</t>
  </si>
  <si>
    <t>Montáž dílců prefabrikovaných kanálů ze železobetonu pro rozvody se zalitím spár šířky do 30 mm tvaru U, hmotnosti do 1 t</t>
  </si>
  <si>
    <t>m</t>
  </si>
  <si>
    <t>824573015</t>
  </si>
  <si>
    <t>"km 0,026 - neprovozovaný kabel Cetin, včetně rezervní trubky"8</t>
  </si>
  <si>
    <t>29</t>
  </si>
  <si>
    <t>59385446_R</t>
  </si>
  <si>
    <t xml:space="preserve">energokanál tvaru U </t>
  </si>
  <si>
    <t>728210186</t>
  </si>
  <si>
    <t>30</t>
  </si>
  <si>
    <t>59385209_R</t>
  </si>
  <si>
    <t xml:space="preserve">deska zákrytová energokanálu </t>
  </si>
  <si>
    <t>-194800390</t>
  </si>
  <si>
    <t>Vodorovné konstrukce</t>
  </si>
  <si>
    <t>31</t>
  </si>
  <si>
    <t>451313521</t>
  </si>
  <si>
    <t>Podkladní vrstva z betonu prostého pod dlažbu se zvýšenými nároky na prostředí tl. přes 100 do 150 mm</t>
  </si>
  <si>
    <t>1486581643</t>
  </si>
  <si>
    <t>https://podminky.urs.cz/item/CS_URS_2024_02/451313521</t>
  </si>
  <si>
    <t>"km 0,0015 - odvodňovací žlab -vtok+výtok"2*(2*2)</t>
  </si>
  <si>
    <t>"km 0,540 - odvodňovací žlab -vtok+výtok"2*(2*2)</t>
  </si>
  <si>
    <t>32</t>
  </si>
  <si>
    <t>452318510</t>
  </si>
  <si>
    <t>Zajišťovací práh z betonu prostého se zvýšenými nároky na prostředí na dně a ve svahu melioračních kanálů s patkami nebo bez patek</t>
  </si>
  <si>
    <t>778559975</t>
  </si>
  <si>
    <t>https://podminky.urs.cz/item/CS_URS_2024_02/452318510</t>
  </si>
  <si>
    <t>"km 0,0015 - odvodňovací žlab - vtok+výtok"2*(2*0,3*0,8)</t>
  </si>
  <si>
    <t>"km 0,540 - odvodňovací žlab - vtok+výtok"2*(2*0,3*0,8)</t>
  </si>
  <si>
    <t>33</t>
  </si>
  <si>
    <t>465511522</t>
  </si>
  <si>
    <t>Dlažba z lomového kamene upraveného vodorovná nebo plocha ve sklonu do 1:2 s dodáním hmot do cementové malty, s vyplněním spár a s vyspárováním cementovou maltou v ploše přes 20 m2, tl. 250 mm</t>
  </si>
  <si>
    <t>-748184098</t>
  </si>
  <si>
    <t>https://podminky.urs.cz/item/CS_URS_2024_02/465511522</t>
  </si>
  <si>
    <t>Komunikace pozemní</t>
  </si>
  <si>
    <t>34</t>
  </si>
  <si>
    <t>561061121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</si>
  <si>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</si>
  <si>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-1503168231</t>
  </si>
  <si>
    <t>https://podminky.urs.cz/item/CS_URS_2024_02/561061121</t>
  </si>
  <si>
    <t>stabilizace pláně, km 0,000-0,542</t>
  </si>
  <si>
    <t>"připojení polních cest + hospodářské sjezdy"230</t>
  </si>
  <si>
    <t>35</t>
  </si>
  <si>
    <t>58530170</t>
  </si>
  <si>
    <t>vápno nehašené CL 90-Q pro úpravu zemin standardní</t>
  </si>
  <si>
    <t>-2034268008</t>
  </si>
  <si>
    <t>2561,9*0,4*0,04*1,75</t>
  </si>
  <si>
    <t>36</t>
  </si>
  <si>
    <t>564851111</t>
  </si>
  <si>
    <t>Podklad ze štěrkodrti ŠD s rozprostřením a zhutněním plochy přes 100 m2, po zhutnění tl. 150 mm</t>
  </si>
  <si>
    <t>-610630342</t>
  </si>
  <si>
    <t>https://podminky.urs.cz/item/CS_URS_2024_02/564851111</t>
  </si>
  <si>
    <t>konstrukční vrstvy - 4. vrstva</t>
  </si>
  <si>
    <t>úsek km 0,000-0,020 + km 0,522-0,542</t>
  </si>
  <si>
    <t>"polní cesta"116,7+118,07</t>
  </si>
  <si>
    <t>"připojení polních cest a hospodářské sjezdy"110+60</t>
  </si>
  <si>
    <t>úsek km 0,020 - 0,522</t>
  </si>
  <si>
    <t>"polní cesta"2009,8</t>
  </si>
  <si>
    <t>"hospodářské sjezdy"60</t>
  </si>
  <si>
    <t>37</t>
  </si>
  <si>
    <t>-975283868</t>
  </si>
  <si>
    <t>konstrukční vrstvy - 3. vrstva</t>
  </si>
  <si>
    <t>"polní cesta"113,7+115,03</t>
  </si>
  <si>
    <t>"polní cesta"1934,5</t>
  </si>
  <si>
    <t>38</t>
  </si>
  <si>
    <t>573111115</t>
  </si>
  <si>
    <t>Postřik infiltrační PI z asfaltu silničního s posypem kamenivem, v množství 2,50 kg/m2</t>
  </si>
  <si>
    <t>2051359716</t>
  </si>
  <si>
    <t>https://podminky.urs.cz/item/CS_URS_2024_02/573111115</t>
  </si>
  <si>
    <t xml:space="preserve">konstrukční vrstvy </t>
  </si>
  <si>
    <t>39</t>
  </si>
  <si>
    <t>565165121</t>
  </si>
  <si>
    <t>Asfaltový beton vrstva podkladní ACP 16 (obalované kamenivo střednězrnné - OKS) s rozprostřením a zhutněním v pruhu šířky přes 3 m, po zhutnění tl. 80 mm</t>
  </si>
  <si>
    <t>-1873451355</t>
  </si>
  <si>
    <t>https://podminky.urs.cz/item/CS_URS_2024_02/565165121</t>
  </si>
  <si>
    <t>konstrukční vrstvy - 2. vrstva</t>
  </si>
  <si>
    <t>"polní cesta"111,5+112,8</t>
  </si>
  <si>
    <t>40</t>
  </si>
  <si>
    <t>573211112</t>
  </si>
  <si>
    <t>Postřik spojovací PS bez posypu kamenivem z asfaltu silničního, v množství 0,70 kg/m2</t>
  </si>
  <si>
    <t>-1579061258</t>
  </si>
  <si>
    <t>https://podminky.urs.cz/item/CS_URS_2024_02/573211112</t>
  </si>
  <si>
    <t>41</t>
  </si>
  <si>
    <t>577134121</t>
  </si>
  <si>
    <t>Asfaltový beton vrstva obrusná ACO 11 (ABS) s rozprostřením a se zhutněním z nemodifikovaného asfaltu v pruhu šířky přes 3 m tř. I (ACO 11+), po zhutnění tl. 40 mm</t>
  </si>
  <si>
    <t>-508732180</t>
  </si>
  <si>
    <t>https://podminky.urs.cz/item/CS_URS_2024_02/577134121</t>
  </si>
  <si>
    <t>konstrukční vrstvy - 1. vrstva</t>
  </si>
  <si>
    <t>"polní cesta"110,4+111,69</t>
  </si>
  <si>
    <t>42</t>
  </si>
  <si>
    <t>574381112</t>
  </si>
  <si>
    <t>Penetrační makadam PM s rozprostřením kameniva na sucho, s prolitím živicí, s posypem drtí a se zhutněním hrubý (PMH) z kameniva hrubého drceného, po zhutnění tl. 100 mm</t>
  </si>
  <si>
    <t>-1276890759</t>
  </si>
  <si>
    <t>https://podminky.urs.cz/item/CS_URS_2024_02/574381112</t>
  </si>
  <si>
    <t>"polní cesta"1871,74</t>
  </si>
  <si>
    <t>43</t>
  </si>
  <si>
    <t>573451117</t>
  </si>
  <si>
    <t>Dvojitý nátěr DN s posypem kamenivem a se zaválcováním z asfaltu silničního, v množství 3,5 kg/m2</t>
  </si>
  <si>
    <t>1942427219</t>
  </si>
  <si>
    <t>https://podminky.urs.cz/item/CS_URS_2024_02/573451117</t>
  </si>
  <si>
    <t>"polní cesta"1841,62</t>
  </si>
  <si>
    <t>44</t>
  </si>
  <si>
    <t>569751111</t>
  </si>
  <si>
    <t>Zpevnění krajnic nebo komunikací pro pěší s rozprostřením a zhutněním, po zhutnění kamenivem drceným tl. 150 mm</t>
  </si>
  <si>
    <t>1472677928</t>
  </si>
  <si>
    <t>https://podminky.urs.cz/item/CS_URS_2024_02/569751111</t>
  </si>
  <si>
    <t>0,25*2*(542)</t>
  </si>
  <si>
    <t>45</t>
  </si>
  <si>
    <t>569903311</t>
  </si>
  <si>
    <t>Zřízení zemních krajnic z hornin jakékoliv třídy se zhutněním</t>
  </si>
  <si>
    <t>-875873180</t>
  </si>
  <si>
    <t>https://podminky.urs.cz/item/CS_URS_2024_02/569903311</t>
  </si>
  <si>
    <t>2*0,10*542</t>
  </si>
  <si>
    <t>Trubní vedení</t>
  </si>
  <si>
    <t>46</t>
  </si>
  <si>
    <t>871228111</t>
  </si>
  <si>
    <t>Kladení drenážního potrubí z plastických hmot do připravené rýhy z tvrdého PVC, průměru přes 90 do 150 mm</t>
  </si>
  <si>
    <t>544600896</t>
  </si>
  <si>
    <t>https://podminky.urs.cz/item/CS_URS_2024_02/871228111</t>
  </si>
  <si>
    <t>"drenáž"542</t>
  </si>
  <si>
    <t>47</t>
  </si>
  <si>
    <t>28611223</t>
  </si>
  <si>
    <t>trubka drenážní flexibilní celoperforovaná PVC-U SN 4 DN 100 pro meliorace, dočasné nebo odlehčovací drenáže</t>
  </si>
  <si>
    <t>1561935100</t>
  </si>
  <si>
    <t>(542)*1,05</t>
  </si>
  <si>
    <t>Ostatní konstrukce a práce, bourání</t>
  </si>
  <si>
    <t>48</t>
  </si>
  <si>
    <t>912211111</t>
  </si>
  <si>
    <t>Montáž směrového sloupku plastového s odrazkou prostým uložením bez betonového základu silničního</t>
  </si>
  <si>
    <t>-300810953</t>
  </si>
  <si>
    <t>https://podminky.urs.cz/item/CS_URS_2024_02/912211111</t>
  </si>
  <si>
    <t>km 0,000 - připojení na silnici III/10141</t>
  </si>
  <si>
    <t>"směrové sloupky červené barvy Z11g"2</t>
  </si>
  <si>
    <t>km 0,542 - připojení na silnici III/00712</t>
  </si>
  <si>
    <t>49</t>
  </si>
  <si>
    <t>40445158</t>
  </si>
  <si>
    <t>sloupek směrový silniční plastový 1,2m</t>
  </si>
  <si>
    <t>280618431</t>
  </si>
  <si>
    <t>50</t>
  </si>
  <si>
    <t>919441211</t>
  </si>
  <si>
    <t>Čelo propustku včetně římsy ze zdiva z lomového kamene, pro propustek z trub DN 300 až 500 mm</t>
  </si>
  <si>
    <t>1658769106</t>
  </si>
  <si>
    <t>https://podminky.urs.cz/item/CS_URS_2024_02/919441211</t>
  </si>
  <si>
    <t>"km 0,0015 - odvodňovací žlab - šíkmá čela" 2</t>
  </si>
  <si>
    <t>"km 0,540 - odvodňovací žlab - šíkmá čela" 2</t>
  </si>
  <si>
    <t>51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</si>
  <si>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</si>
  <si>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</si>
  <si>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-663321257</t>
  </si>
  <si>
    <t>https://podminky.urs.cz/item/CS_URS_2024_02/919732211</t>
  </si>
  <si>
    <t>"km 0,000 -III/10141"29</t>
  </si>
  <si>
    <t>"km 0,542 - III/00712"28</t>
  </si>
  <si>
    <t>"OZŽ - KM 0,0015" 2*21</t>
  </si>
  <si>
    <t>"OZŽ - KM 0,540" 2*16</t>
  </si>
  <si>
    <t>52</t>
  </si>
  <si>
    <t>919735114</t>
  </si>
  <si>
    <t>Řezání stávajícího živičného krytu nebo podkladu hloubky přes 150 do 200 mm</t>
  </si>
  <si>
    <t>1539053554</t>
  </si>
  <si>
    <t>https://podminky.urs.cz/item/CS_URS_2024_02/919735114</t>
  </si>
  <si>
    <t>53</t>
  </si>
  <si>
    <t>935316111</t>
  </si>
  <si>
    <t>Odvodňovací žlab zpevněných letištních ploch s potěrem žlabu cementovou maltou mělký z betonu prostého, vnitřní průřezové plochy do 0,30 m2</t>
  </si>
  <si>
    <t>-2136894475</t>
  </si>
  <si>
    <t>https://podminky.urs.cz/item/CS_URS_2024_02/935316111</t>
  </si>
  <si>
    <t>"OZŽ - KM 0,0015"21</t>
  </si>
  <si>
    <t>"OZŽ - KM 0,540"16</t>
  </si>
  <si>
    <t>54</t>
  </si>
  <si>
    <t>59227035</t>
  </si>
  <si>
    <t>žlab odvodňovací betonový 510x 650x157mm</t>
  </si>
  <si>
    <t>-1298644604</t>
  </si>
  <si>
    <t>55</t>
  </si>
  <si>
    <t>56241043</t>
  </si>
  <si>
    <t>rošt můstkový E600 litina pro žlab š 500mm</t>
  </si>
  <si>
    <t>1004566703</t>
  </si>
  <si>
    <t>56</t>
  </si>
  <si>
    <t>938902113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</si>
  <si>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</si>
  <si>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67342144</t>
  </si>
  <si>
    <t>https://podminky.urs.cz/item/CS_URS_2024_02/938902113</t>
  </si>
  <si>
    <t>"km 0,000 -III/10141"2*10</t>
  </si>
  <si>
    <t>"km 0,542 - III/00712"2*10</t>
  </si>
  <si>
    <t>998</t>
  </si>
  <si>
    <t>Přesun hmot</t>
  </si>
  <si>
    <t>57</t>
  </si>
  <si>
    <t>998225111</t>
  </si>
  <si>
    <t>Přesun hmot pro komunikace s krytem z kameniva, monolitickým betonovým nebo živičným dopravní vzdálenost do 200 m jakékoliv délky objektu</t>
  </si>
  <si>
    <t>-828583152</t>
  </si>
  <si>
    <t>https://podminky.urs.cz/item/CS_URS_2024_02/998225111</t>
  </si>
  <si>
    <t>58</t>
  </si>
  <si>
    <t>998225195</t>
  </si>
  <si>
    <t>Přesun hmot pro komunikace s krytem z kameniva, monolitickým betonovým nebo živičným Příplatek k ceně za zvětšený přesun přes vymezenou vodorovnou dopravní vzdálenost za každých dalších 5000 m přes 5000 m</t>
  </si>
  <si>
    <t>561154639</t>
  </si>
  <si>
    <t>https://podminky.urs.cz/item/CS_URS_2024_02/998225195</t>
  </si>
  <si>
    <t>VRN</t>
  </si>
  <si>
    <t xml:space="preserve"> Vedlejší rozpočtové náklady</t>
  </si>
  <si>
    <t>VRN1</t>
  </si>
  <si>
    <t xml:space="preserve"> Průzkumné, geodetické a projektové práce</t>
  </si>
  <si>
    <t>59</t>
  </si>
  <si>
    <t>011002000.1</t>
  </si>
  <si>
    <t>Průzkumné práce</t>
  </si>
  <si>
    <t>soubor</t>
  </si>
  <si>
    <t>1024</t>
  </si>
  <si>
    <t>-1329763722</t>
  </si>
  <si>
    <t>Poznámka k položce:_x000d_
Náklady na přezkoumání podkladů objednatele o stavu inženýrských sítí na staveništi nebo dotčených stavbou i mimo území staveniště, kontrola a vytyčení jejich skutečné trasy a provedení ochranných opatření pro zabezpečení stávajících inženýrských sítí(např. chráničky, panely apod.)</t>
  </si>
  <si>
    <t>60</t>
  </si>
  <si>
    <t>011314000</t>
  </si>
  <si>
    <t>Archeologický dohled</t>
  </si>
  <si>
    <t>225058786</t>
  </si>
  <si>
    <t>61</t>
  </si>
  <si>
    <t>012103000.1</t>
  </si>
  <si>
    <t>Geodetické práce před výstavbou</t>
  </si>
  <si>
    <t>250231315</t>
  </si>
  <si>
    <t>Poznámka k položce:_x000d_
Zaměření před stavbou, vytyčení stavby, vytyčení lomových bodů parcel</t>
  </si>
  <si>
    <t>62</t>
  </si>
  <si>
    <t>012303000.1</t>
  </si>
  <si>
    <t>Geodetické práce po výstavbě</t>
  </si>
  <si>
    <t>1768651809</t>
  </si>
  <si>
    <t>Poznámka k položce:_x000d_
Zaměření skutečného provedení stavby vč. příp. geometrických plánů pro kolaudační řízení, příp. majetkové vypořádání a zápis stavby do KN (ve 4 vyhotoveních tištěně a 1 vyhotovení elektronicky na CD)</t>
  </si>
  <si>
    <t>63</t>
  </si>
  <si>
    <t>013254000.1</t>
  </si>
  <si>
    <t>Dokumentace skutečného provedení stavby</t>
  </si>
  <si>
    <t>-386830943</t>
  </si>
  <si>
    <t>Poznámka k položce:_x000d_
Náklady na vypracování dokumentace skutečného provedení stavby ve 4 vyhotoveních v grafické (tištěné) podobě a 1 vyhotovení digitálním (na CD)</t>
  </si>
  <si>
    <t>VRN2</t>
  </si>
  <si>
    <t>Příprava staveniště</t>
  </si>
  <si>
    <t>64</t>
  </si>
  <si>
    <t>022002000</t>
  </si>
  <si>
    <t>Přeložení konstrukcí</t>
  </si>
  <si>
    <t>-1863415570</t>
  </si>
  <si>
    <t xml:space="preserve">Poznámka k položce:_x000d_
Náklady spojené s ochranou a řešením křížení v případě dotčení  stávajících IS - přeložení(hloubkové, stranové) umístění chrániček apod. dle vyjádření vlastníků IS</t>
  </si>
  <si>
    <t>VRN3</t>
  </si>
  <si>
    <t xml:space="preserve"> Zařízení staveniště</t>
  </si>
  <si>
    <t>65</t>
  </si>
  <si>
    <t>030001000.1</t>
  </si>
  <si>
    <t>Zařízení staveniště</t>
  </si>
  <si>
    <t>-1760519059</t>
  </si>
  <si>
    <t>Poznámka k položce:_x000d_
Veškeré náklady související s vybudováním, provozem a odstraněním zařízení staveniště.</t>
  </si>
  <si>
    <t>66</t>
  </si>
  <si>
    <t>034203000</t>
  </si>
  <si>
    <t>Opatření na ochranu pozemků sousedních se staveništěm</t>
  </si>
  <si>
    <t>626939448</t>
  </si>
  <si>
    <t>67</t>
  </si>
  <si>
    <t>034403000.1</t>
  </si>
  <si>
    <t>Dopravní značení na staveništi</t>
  </si>
  <si>
    <t>-1205359774</t>
  </si>
  <si>
    <t xml:space="preserve"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 </t>
  </si>
  <si>
    <t>VRN4</t>
  </si>
  <si>
    <t>Inženýrská činnost</t>
  </si>
  <si>
    <t>68</t>
  </si>
  <si>
    <t>043002000</t>
  </si>
  <si>
    <t>Hlavní tituly průvodních činností a nákladů inženýrská činnost zkoušky a ostatní měření</t>
  </si>
  <si>
    <t>-1113317885</t>
  </si>
  <si>
    <t>Poznámka k položce:_x000d_
Laboratorní zkoušky_x000d_
statické zátěžové zkoušky,_x000d_
odvrty</t>
  </si>
  <si>
    <t>VRN9</t>
  </si>
  <si>
    <t>Ostatní náklady</t>
  </si>
  <si>
    <t>69</t>
  </si>
  <si>
    <t>091504000</t>
  </si>
  <si>
    <t>Náklady související s publikační činností</t>
  </si>
  <si>
    <t>553098972</t>
  </si>
  <si>
    <t>"2 ks Informační cedule vč. cedule BOZP"1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</si>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</sst>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4" xfId="0" applyFont="1" applyBorder="1" applyAlignment="1"/>
    <xf numFmtId="0" fontId="12" fillId="0" borderId="15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6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51101" TargetMode="External" /><Relationship Id="rId2" Type="http://schemas.openxmlformats.org/officeDocument/2006/relationships/hyperlink" Target="https://podminky.urs.cz/item/CS_URS_2024_02/112101101" TargetMode="External" /><Relationship Id="rId3" Type="http://schemas.openxmlformats.org/officeDocument/2006/relationships/hyperlink" Target="https://podminky.urs.cz/item/CS_URS_2024_02/112111111" TargetMode="External" /><Relationship Id="rId4" Type="http://schemas.openxmlformats.org/officeDocument/2006/relationships/hyperlink" Target="https://podminky.urs.cz/item/CS_URS_2024_02/112151511" TargetMode="External" /><Relationship Id="rId5" Type="http://schemas.openxmlformats.org/officeDocument/2006/relationships/hyperlink" Target="https://podminky.urs.cz/item/CS_URS_2024_02/112211111" TargetMode="External" /><Relationship Id="rId6" Type="http://schemas.openxmlformats.org/officeDocument/2006/relationships/hyperlink" Target="https://podminky.urs.cz/item/CS_URS_2024_02/112251101" TargetMode="External" /><Relationship Id="rId7" Type="http://schemas.openxmlformats.org/officeDocument/2006/relationships/hyperlink" Target="https://podminky.urs.cz/item/CS_URS_2024_02/121151126" TargetMode="External" /><Relationship Id="rId8" Type="http://schemas.openxmlformats.org/officeDocument/2006/relationships/hyperlink" Target="https://podminky.urs.cz/item/CS_URS_2024_02/122211101" TargetMode="External" /><Relationship Id="rId9" Type="http://schemas.openxmlformats.org/officeDocument/2006/relationships/hyperlink" Target="https://podminky.urs.cz/item/CS_URS_2024_02/122251106" TargetMode="External" /><Relationship Id="rId10" Type="http://schemas.openxmlformats.org/officeDocument/2006/relationships/hyperlink" Target="https://podminky.urs.cz/item/CS_URS_2024_02/132251104" TargetMode="External" /><Relationship Id="rId11" Type="http://schemas.openxmlformats.org/officeDocument/2006/relationships/hyperlink" Target="https://podminky.urs.cz/item/CS_URS_2024_02/132251253" TargetMode="External" /><Relationship Id="rId12" Type="http://schemas.openxmlformats.org/officeDocument/2006/relationships/hyperlink" Target="https://podminky.urs.cz/item/CS_URS_2024_02/162751117" TargetMode="External" /><Relationship Id="rId13" Type="http://schemas.openxmlformats.org/officeDocument/2006/relationships/hyperlink" Target="https://podminky.urs.cz/item/CS_URS_2024_02/171251201" TargetMode="External" /><Relationship Id="rId14" Type="http://schemas.openxmlformats.org/officeDocument/2006/relationships/hyperlink" Target="https://podminky.urs.cz/item/CS_URS_2024_02/171152501" TargetMode="External" /><Relationship Id="rId15" Type="http://schemas.openxmlformats.org/officeDocument/2006/relationships/hyperlink" Target="https://podminky.urs.cz/item/CS_URS_2024_02/181351103" TargetMode="External" /><Relationship Id="rId16" Type="http://schemas.openxmlformats.org/officeDocument/2006/relationships/hyperlink" Target="https://podminky.urs.cz/item/CS_URS_2024_02/181351116" TargetMode="External" /><Relationship Id="rId17" Type="http://schemas.openxmlformats.org/officeDocument/2006/relationships/hyperlink" Target="https://podminky.urs.cz/item/CS_URS_2024_02/181451121" TargetMode="External" /><Relationship Id="rId18" Type="http://schemas.openxmlformats.org/officeDocument/2006/relationships/hyperlink" Target="https://podminky.urs.cz/item/CS_URS_2024_02/181951112" TargetMode="External" /><Relationship Id="rId19" Type="http://schemas.openxmlformats.org/officeDocument/2006/relationships/hyperlink" Target="https://podminky.urs.cz/item/CS_URS_2024_02/182251101" TargetMode="External" /><Relationship Id="rId20" Type="http://schemas.openxmlformats.org/officeDocument/2006/relationships/hyperlink" Target="https://podminky.urs.cz/item/CS_URS_2024_02/211521111" TargetMode="External" /><Relationship Id="rId21" Type="http://schemas.openxmlformats.org/officeDocument/2006/relationships/hyperlink" Target="https://podminky.urs.cz/item/CS_URS_2024_02/211531111" TargetMode="External" /><Relationship Id="rId22" Type="http://schemas.openxmlformats.org/officeDocument/2006/relationships/hyperlink" Target="https://podminky.urs.cz/item/CS_URS_2024_02/211971122" TargetMode="External" /><Relationship Id="rId23" Type="http://schemas.openxmlformats.org/officeDocument/2006/relationships/hyperlink" Target="https://podminky.urs.cz/item/CS_URS_2024_02/274315512" TargetMode="External" /><Relationship Id="rId24" Type="http://schemas.openxmlformats.org/officeDocument/2006/relationships/hyperlink" Target="https://podminky.urs.cz/item/CS_URS_2024_02/278361111" TargetMode="External" /><Relationship Id="rId25" Type="http://schemas.openxmlformats.org/officeDocument/2006/relationships/hyperlink" Target="https://podminky.urs.cz/item/CS_URS_2024_02/451313521" TargetMode="External" /><Relationship Id="rId26" Type="http://schemas.openxmlformats.org/officeDocument/2006/relationships/hyperlink" Target="https://podminky.urs.cz/item/CS_URS_2024_02/452318510" TargetMode="External" /><Relationship Id="rId27" Type="http://schemas.openxmlformats.org/officeDocument/2006/relationships/hyperlink" Target="https://podminky.urs.cz/item/CS_URS_2024_02/465511522" TargetMode="External" /><Relationship Id="rId28" Type="http://schemas.openxmlformats.org/officeDocument/2006/relationships/hyperlink" Target="https://podminky.urs.cz/item/CS_URS_2024_02/561061121" TargetMode="External" /><Relationship Id="rId29" Type="http://schemas.openxmlformats.org/officeDocument/2006/relationships/hyperlink" Target="https://podminky.urs.cz/item/CS_URS_2024_02/564851111" TargetMode="External" /><Relationship Id="rId30" Type="http://schemas.openxmlformats.org/officeDocument/2006/relationships/hyperlink" Target="https://podminky.urs.cz/item/CS_URS_2024_02/564851111" TargetMode="External" /><Relationship Id="rId31" Type="http://schemas.openxmlformats.org/officeDocument/2006/relationships/hyperlink" Target="https://podminky.urs.cz/item/CS_URS_2024_02/573111115" TargetMode="External" /><Relationship Id="rId32" Type="http://schemas.openxmlformats.org/officeDocument/2006/relationships/hyperlink" Target="https://podminky.urs.cz/item/CS_URS_2024_02/565165121" TargetMode="External" /><Relationship Id="rId33" Type="http://schemas.openxmlformats.org/officeDocument/2006/relationships/hyperlink" Target="https://podminky.urs.cz/item/CS_URS_2024_02/573211112" TargetMode="External" /><Relationship Id="rId34" Type="http://schemas.openxmlformats.org/officeDocument/2006/relationships/hyperlink" Target="https://podminky.urs.cz/item/CS_URS_2024_02/577134121" TargetMode="External" /><Relationship Id="rId35" Type="http://schemas.openxmlformats.org/officeDocument/2006/relationships/hyperlink" Target="https://podminky.urs.cz/item/CS_URS_2024_02/574381112" TargetMode="External" /><Relationship Id="rId36" Type="http://schemas.openxmlformats.org/officeDocument/2006/relationships/hyperlink" Target="https://podminky.urs.cz/item/CS_URS_2024_02/573451117" TargetMode="External" /><Relationship Id="rId37" Type="http://schemas.openxmlformats.org/officeDocument/2006/relationships/hyperlink" Target="https://podminky.urs.cz/item/CS_URS_2024_02/569751111" TargetMode="External" /><Relationship Id="rId38" Type="http://schemas.openxmlformats.org/officeDocument/2006/relationships/hyperlink" Target="https://podminky.urs.cz/item/CS_URS_2024_02/569903311" TargetMode="External" /><Relationship Id="rId39" Type="http://schemas.openxmlformats.org/officeDocument/2006/relationships/hyperlink" Target="https://podminky.urs.cz/item/CS_URS_2024_02/871228111" TargetMode="External" /><Relationship Id="rId40" Type="http://schemas.openxmlformats.org/officeDocument/2006/relationships/hyperlink" Target="https://podminky.urs.cz/item/CS_URS_2024_02/912211111" TargetMode="External" /><Relationship Id="rId41" Type="http://schemas.openxmlformats.org/officeDocument/2006/relationships/hyperlink" Target="https://podminky.urs.cz/item/CS_URS_2024_02/919441211" TargetMode="External" /><Relationship Id="rId42" Type="http://schemas.openxmlformats.org/officeDocument/2006/relationships/hyperlink" Target="https://podminky.urs.cz/item/CS_URS_2024_02/919732211" TargetMode="External" /><Relationship Id="rId43" Type="http://schemas.openxmlformats.org/officeDocument/2006/relationships/hyperlink" Target="https://podminky.urs.cz/item/CS_URS_2024_02/919735114" TargetMode="External" /><Relationship Id="rId44" Type="http://schemas.openxmlformats.org/officeDocument/2006/relationships/hyperlink" Target="https://podminky.urs.cz/item/CS_URS_2024_02/935316111" TargetMode="External" /><Relationship Id="rId45" Type="http://schemas.openxmlformats.org/officeDocument/2006/relationships/hyperlink" Target="https://podminky.urs.cz/item/CS_URS_2024_02/938902113" TargetMode="External" /><Relationship Id="rId46" Type="http://schemas.openxmlformats.org/officeDocument/2006/relationships/hyperlink" Target="https://podminky.urs.cz/item/CS_URS_2024_02/998225111" TargetMode="External" /><Relationship Id="rId47" Type="http://schemas.openxmlformats.org/officeDocument/2006/relationships/hyperlink" Target="https://podminky.urs.cz/item/CS_URS_2024_02/998225195" TargetMode="External" /><Relationship Id="rId4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31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31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33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35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38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39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40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41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42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43</v>
      </c>
      <c r="E29" s="50"/>
      <c r="F29" s="35" t="s">
        <v>44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45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46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47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48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49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50</v>
      </c>
      <c r="U35" s="57"/>
      <c r="V35" s="57"/>
      <c r="W35" s="57"/>
      <c r="X35" s="59" t="s">
        <v>51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52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117-3287-22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SO 101 - Polní cesta C2 v k.ú. Stehelčeves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Stehelčeves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26. 8. 2024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ČR-Státní pozemkový úřad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32</v>
      </c>
      <c r="AJ49" s="43"/>
      <c r="AK49" s="43"/>
      <c r="AL49" s="43"/>
      <c r="AM49" s="76" t="str">
        <f>IF(E17="","",E17)</f>
        <v>AGROPROJEKT PSO s.r.o.</v>
      </c>
      <c r="AN49" s="67"/>
      <c r="AO49" s="67"/>
      <c r="AP49" s="67"/>
      <c r="AQ49" s="43"/>
      <c r="AR49" s="47"/>
      <c r="AS49" s="77" t="s">
        <v>53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30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36</v>
      </c>
      <c r="AJ50" s="43"/>
      <c r="AK50" s="43"/>
      <c r="AL50" s="43"/>
      <c r="AM50" s="76" t="str">
        <f>IF(E20="","",E20)</f>
        <v>AGROPROJEKT PSO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54</v>
      </c>
      <c r="D52" s="90"/>
      <c r="E52" s="90"/>
      <c r="F52" s="90"/>
      <c r="G52" s="90"/>
      <c r="H52" s="91"/>
      <c r="I52" s="92" t="s">
        <v>55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56</v>
      </c>
      <c r="AH52" s="90"/>
      <c r="AI52" s="90"/>
      <c r="AJ52" s="90"/>
      <c r="AK52" s="90"/>
      <c r="AL52" s="90"/>
      <c r="AM52" s="90"/>
      <c r="AN52" s="92" t="s">
        <v>57</v>
      </c>
      <c r="AO52" s="90"/>
      <c r="AP52" s="90"/>
      <c r="AQ52" s="94" t="s">
        <v>58</v>
      </c>
      <c r="AR52" s="47"/>
      <c r="AS52" s="95" t="s">
        <v>59</v>
      </c>
      <c r="AT52" s="96" t="s">
        <v>60</v>
      </c>
      <c r="AU52" s="96" t="s">
        <v>61</v>
      </c>
      <c r="AV52" s="96" t="s">
        <v>62</v>
      </c>
      <c r="AW52" s="96" t="s">
        <v>63</v>
      </c>
      <c r="AX52" s="96" t="s">
        <v>64</v>
      </c>
      <c r="AY52" s="96" t="s">
        <v>65</v>
      </c>
      <c r="AZ52" s="96" t="s">
        <v>66</v>
      </c>
      <c r="BA52" s="96" t="s">
        <v>67</v>
      </c>
      <c r="BB52" s="96" t="s">
        <v>68</v>
      </c>
      <c r="BC52" s="96" t="s">
        <v>69</v>
      </c>
      <c r="BD52" s="97" t="s">
        <v>70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72</v>
      </c>
      <c r="BT54" s="112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24.75" customHeight="1">
      <c r="A55" s="113" t="s">
        <v>76</v>
      </c>
      <c r="B55" s="114"/>
      <c r="C55" s="115"/>
      <c r="D55" s="116" t="s">
        <v>14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'117-3287-22 - SO 101 - Po...'!J28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77</v>
      </c>
      <c r="AR55" s="120"/>
      <c r="AS55" s="121">
        <v>0</v>
      </c>
      <c r="AT55" s="122">
        <f>ROUND(SUM(AV55:AW55),2)</f>
        <v>0</v>
      </c>
      <c r="AU55" s="123">
        <f>'117-3287-22 - SO 101 - Po...'!P88</f>
        <v>0</v>
      </c>
      <c r="AV55" s="122">
        <f>'117-3287-22 - SO 101 - Po...'!J31</f>
        <v>0</v>
      </c>
      <c r="AW55" s="122">
        <f>'117-3287-22 - SO 101 - Po...'!J32</f>
        <v>0</v>
      </c>
      <c r="AX55" s="122">
        <f>'117-3287-22 - SO 101 - Po...'!J33</f>
        <v>0</v>
      </c>
      <c r="AY55" s="122">
        <f>'117-3287-22 - SO 101 - Po...'!J34</f>
        <v>0</v>
      </c>
      <c r="AZ55" s="122">
        <f>'117-3287-22 - SO 101 - Po...'!F31</f>
        <v>0</v>
      </c>
      <c r="BA55" s="122">
        <f>'117-3287-22 - SO 101 - Po...'!F32</f>
        <v>0</v>
      </c>
      <c r="BB55" s="122">
        <f>'117-3287-22 - SO 101 - Po...'!F33</f>
        <v>0</v>
      </c>
      <c r="BC55" s="122">
        <f>'117-3287-22 - SO 101 - Po...'!F34</f>
        <v>0</v>
      </c>
      <c r="BD55" s="124">
        <f>'117-3287-22 - SO 101 - Po...'!F35</f>
        <v>0</v>
      </c>
      <c r="BE55" s="7"/>
      <c r="BT55" s="125" t="s">
        <v>78</v>
      </c>
      <c r="BU55" s="125" t="s">
        <v>79</v>
      </c>
      <c r="BV55" s="125" t="s">
        <v>74</v>
      </c>
      <c r="BW55" s="125" t="s">
        <v>5</v>
      </c>
      <c r="BX55" s="125" t="s">
        <v>75</v>
      </c>
      <c r="CL55" s="125" t="s">
        <v>19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TblXaUQRfeSPtVdt5HbTISEmlEX+Ke/axa+q+AgrPbC1cyztQdvgHwsLsPMKdX6Um6doqRQq0Tw0GM4EB/yzAQ==" hashValue="pSeWaIeF0by2xVIUavl0R2c+d5nDWNTpSF5Xr9qqXclyT0omftMZCLJTatChKmK8XAfipiRym9cuJ3+PePZdW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17-3287-22 - SO 101 - 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3"/>
      <c r="AT3" s="20" t="s">
        <v>80</v>
      </c>
    </row>
    <row r="4" s="1" customFormat="1" ht="24.96" customHeight="1">
      <c r="B4" s="23"/>
      <c r="D4" s="128" t="s">
        <v>81</v>
      </c>
      <c r="L4" s="23"/>
      <c r="M4" s="129" t="s">
        <v>10</v>
      </c>
      <c r="AT4" s="20" t="s">
        <v>4</v>
      </c>
    </row>
    <row r="5" s="1" customFormat="1" ht="6.96" customHeight="1">
      <c r="B5" s="23"/>
      <c r="L5" s="23"/>
    </row>
    <row r="6" s="2" customFormat="1" ht="12" customHeight="1">
      <c r="A6" s="41"/>
      <c r="B6" s="47"/>
      <c r="C6" s="41"/>
      <c r="D6" s="130" t="s">
        <v>16</v>
      </c>
      <c r="E6" s="41"/>
      <c r="F6" s="41"/>
      <c r="G6" s="41"/>
      <c r="H6" s="41"/>
      <c r="I6" s="41"/>
      <c r="J6" s="41"/>
      <c r="K6" s="41"/>
      <c r="L6" s="13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</row>
    <row r="7" s="2" customFormat="1" ht="16.5" customHeight="1">
      <c r="A7" s="41"/>
      <c r="B7" s="47"/>
      <c r="C7" s="41"/>
      <c r="D7" s="41"/>
      <c r="E7" s="132" t="s">
        <v>17</v>
      </c>
      <c r="F7" s="41"/>
      <c r="G7" s="41"/>
      <c r="H7" s="41"/>
      <c r="I7" s="41"/>
      <c r="J7" s="41"/>
      <c r="K7" s="41"/>
      <c r="L7" s="13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</row>
    <row r="8" s="2" customFormat="1">
      <c r="A8" s="41"/>
      <c r="B8" s="47"/>
      <c r="C8" s="41"/>
      <c r="D8" s="41"/>
      <c r="E8" s="41"/>
      <c r="F8" s="41"/>
      <c r="G8" s="41"/>
      <c r="H8" s="41"/>
      <c r="I8" s="41"/>
      <c r="J8" s="41"/>
      <c r="K8" s="41"/>
      <c r="L8" s="13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2" customHeight="1">
      <c r="A9" s="41"/>
      <c r="B9" s="47"/>
      <c r="C9" s="41"/>
      <c r="D9" s="130" t="s">
        <v>18</v>
      </c>
      <c r="E9" s="41"/>
      <c r="F9" s="133" t="s">
        <v>19</v>
      </c>
      <c r="G9" s="41"/>
      <c r="H9" s="41"/>
      <c r="I9" s="130" t="s">
        <v>20</v>
      </c>
      <c r="J9" s="133" t="s">
        <v>19</v>
      </c>
      <c r="K9" s="41"/>
      <c r="L9" s="13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30" t="s">
        <v>21</v>
      </c>
      <c r="E10" s="41"/>
      <c r="F10" s="133" t="s">
        <v>22</v>
      </c>
      <c r="G10" s="41"/>
      <c r="H10" s="41"/>
      <c r="I10" s="130" t="s">
        <v>23</v>
      </c>
      <c r="J10" s="134" t="str">
        <f>'Rekapitulace stavby'!AN8</f>
        <v>26. 8. 2024</v>
      </c>
      <c r="K10" s="41"/>
      <c r="L10" s="13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0.8" customHeight="1">
      <c r="A11" s="41"/>
      <c r="B11" s="47"/>
      <c r="C11" s="41"/>
      <c r="D11" s="41"/>
      <c r="E11" s="41"/>
      <c r="F11" s="41"/>
      <c r="G11" s="41"/>
      <c r="H11" s="41"/>
      <c r="I11" s="41"/>
      <c r="J11" s="41"/>
      <c r="K11" s="41"/>
      <c r="L11" s="13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0" t="s">
        <v>25</v>
      </c>
      <c r="E12" s="41"/>
      <c r="F12" s="41"/>
      <c r="G12" s="41"/>
      <c r="H12" s="41"/>
      <c r="I12" s="130" t="s">
        <v>26</v>
      </c>
      <c r="J12" s="133" t="s">
        <v>27</v>
      </c>
      <c r="K12" s="41"/>
      <c r="L12" s="13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8" customHeight="1">
      <c r="A13" s="41"/>
      <c r="B13" s="47"/>
      <c r="C13" s="41"/>
      <c r="D13" s="41"/>
      <c r="E13" s="133" t="s">
        <v>28</v>
      </c>
      <c r="F13" s="41"/>
      <c r="G13" s="41"/>
      <c r="H13" s="41"/>
      <c r="I13" s="130" t="s">
        <v>29</v>
      </c>
      <c r="J13" s="133" t="s">
        <v>19</v>
      </c>
      <c r="K13" s="41"/>
      <c r="L13" s="13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6.96" customHeigh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3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30" t="s">
        <v>30</v>
      </c>
      <c r="E15" s="41"/>
      <c r="F15" s="41"/>
      <c r="G15" s="41"/>
      <c r="H15" s="41"/>
      <c r="I15" s="130" t="s">
        <v>26</v>
      </c>
      <c r="J15" s="36" t="str">
        <f>'Rekapitulace stavby'!AN13</f>
        <v>Vyplň údaj</v>
      </c>
      <c r="K15" s="41"/>
      <c r="L15" s="13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8" customHeight="1">
      <c r="A16" s="41"/>
      <c r="B16" s="47"/>
      <c r="C16" s="41"/>
      <c r="D16" s="41"/>
      <c r="E16" s="36" t="str">
        <f>'Rekapitulace stavby'!E14</f>
        <v>Vyplň údaj</v>
      </c>
      <c r="F16" s="133"/>
      <c r="G16" s="133"/>
      <c r="H16" s="133"/>
      <c r="I16" s="130" t="s">
        <v>29</v>
      </c>
      <c r="J16" s="36" t="str">
        <f>'Rekapitulace stavby'!AN14</f>
        <v>Vyplň údaj</v>
      </c>
      <c r="K16" s="41"/>
      <c r="L16" s="13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6.96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3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30" t="s">
        <v>32</v>
      </c>
      <c r="E18" s="41"/>
      <c r="F18" s="41"/>
      <c r="G18" s="41"/>
      <c r="H18" s="41"/>
      <c r="I18" s="130" t="s">
        <v>26</v>
      </c>
      <c r="J18" s="133" t="s">
        <v>33</v>
      </c>
      <c r="K18" s="41"/>
      <c r="L18" s="13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3" t="s">
        <v>34</v>
      </c>
      <c r="F19" s="41"/>
      <c r="G19" s="41"/>
      <c r="H19" s="41"/>
      <c r="I19" s="130" t="s">
        <v>29</v>
      </c>
      <c r="J19" s="133" t="s">
        <v>19</v>
      </c>
      <c r="K19" s="41"/>
      <c r="L19" s="13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3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30" t="s">
        <v>36</v>
      </c>
      <c r="E21" s="41"/>
      <c r="F21" s="41"/>
      <c r="G21" s="41"/>
      <c r="H21" s="41"/>
      <c r="I21" s="130" t="s">
        <v>26</v>
      </c>
      <c r="J21" s="133" t="s">
        <v>19</v>
      </c>
      <c r="K21" s="41"/>
      <c r="L21" s="13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133" t="s">
        <v>34</v>
      </c>
      <c r="F22" s="41"/>
      <c r="G22" s="41"/>
      <c r="H22" s="41"/>
      <c r="I22" s="130" t="s">
        <v>29</v>
      </c>
      <c r="J22" s="133" t="s">
        <v>19</v>
      </c>
      <c r="K22" s="41"/>
      <c r="L22" s="13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3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30" t="s">
        <v>37</v>
      </c>
      <c r="E24" s="41"/>
      <c r="F24" s="41"/>
      <c r="G24" s="41"/>
      <c r="H24" s="41"/>
      <c r="I24" s="41"/>
      <c r="J24" s="41"/>
      <c r="K24" s="41"/>
      <c r="L24" s="13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8" customFormat="1" ht="71.25" customHeight="1">
      <c r="A25" s="135"/>
      <c r="B25" s="136"/>
      <c r="C25" s="135"/>
      <c r="D25" s="135"/>
      <c r="E25" s="137" t="s">
        <v>38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3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139"/>
      <c r="E27" s="139"/>
      <c r="F27" s="139"/>
      <c r="G27" s="139"/>
      <c r="H27" s="139"/>
      <c r="I27" s="139"/>
      <c r="J27" s="139"/>
      <c r="K27" s="139"/>
      <c r="L27" s="13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25.44" customHeight="1">
      <c r="A28" s="41"/>
      <c r="B28" s="47"/>
      <c r="C28" s="41"/>
      <c r="D28" s="140" t="s">
        <v>39</v>
      </c>
      <c r="E28" s="41"/>
      <c r="F28" s="41"/>
      <c r="G28" s="41"/>
      <c r="H28" s="41"/>
      <c r="I28" s="41"/>
      <c r="J28" s="141">
        <f>ROUND(J88, 2)</f>
        <v>0</v>
      </c>
      <c r="K28" s="41"/>
      <c r="L28" s="13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39"/>
      <c r="E29" s="139"/>
      <c r="F29" s="139"/>
      <c r="G29" s="139"/>
      <c r="H29" s="139"/>
      <c r="I29" s="139"/>
      <c r="J29" s="139"/>
      <c r="K29" s="139"/>
      <c r="L29" s="13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7"/>
      <c r="C30" s="41"/>
      <c r="D30" s="41"/>
      <c r="E30" s="41"/>
      <c r="F30" s="142" t="s">
        <v>41</v>
      </c>
      <c r="G30" s="41"/>
      <c r="H30" s="41"/>
      <c r="I30" s="142" t="s">
        <v>40</v>
      </c>
      <c r="J30" s="142" t="s">
        <v>42</v>
      </c>
      <c r="K30" s="41"/>
      <c r="L30" s="13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7"/>
      <c r="C31" s="41"/>
      <c r="D31" s="143" t="s">
        <v>43</v>
      </c>
      <c r="E31" s="130" t="s">
        <v>44</v>
      </c>
      <c r="F31" s="144">
        <f>ROUND((SUM(BE88:BE377)),  2)</f>
        <v>0</v>
      </c>
      <c r="G31" s="41"/>
      <c r="H31" s="41"/>
      <c r="I31" s="145">
        <v>0.20999999999999999</v>
      </c>
      <c r="J31" s="144">
        <f>ROUND(((SUM(BE88:BE377))*I31),  2)</f>
        <v>0</v>
      </c>
      <c r="K31" s="41"/>
      <c r="L31" s="13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130" t="s">
        <v>45</v>
      </c>
      <c r="F32" s="144">
        <f>ROUND((SUM(BF88:BF377)),  2)</f>
        <v>0</v>
      </c>
      <c r="G32" s="41"/>
      <c r="H32" s="41"/>
      <c r="I32" s="145">
        <v>0.12</v>
      </c>
      <c r="J32" s="144">
        <f>ROUND(((SUM(BF88:BF377))*I32),  2)</f>
        <v>0</v>
      </c>
      <c r="K32" s="41"/>
      <c r="L32" s="13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hidden="1" s="2" customFormat="1" ht="14.4" customHeight="1">
      <c r="A33" s="41"/>
      <c r="B33" s="47"/>
      <c r="C33" s="41"/>
      <c r="D33" s="41"/>
      <c r="E33" s="130" t="s">
        <v>46</v>
      </c>
      <c r="F33" s="144">
        <f>ROUND((SUM(BG88:BG377)),  2)</f>
        <v>0</v>
      </c>
      <c r="G33" s="41"/>
      <c r="H33" s="41"/>
      <c r="I33" s="145">
        <v>0.20999999999999999</v>
      </c>
      <c r="J33" s="144">
        <f>0</f>
        <v>0</v>
      </c>
      <c r="K33" s="41"/>
      <c r="L33" s="13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hidden="1" s="2" customFormat="1" ht="14.4" customHeight="1">
      <c r="A34" s="41"/>
      <c r="B34" s="47"/>
      <c r="C34" s="41"/>
      <c r="D34" s="41"/>
      <c r="E34" s="130" t="s">
        <v>47</v>
      </c>
      <c r="F34" s="144">
        <f>ROUND((SUM(BH88:BH377)),  2)</f>
        <v>0</v>
      </c>
      <c r="G34" s="41"/>
      <c r="H34" s="41"/>
      <c r="I34" s="145">
        <v>0.12</v>
      </c>
      <c r="J34" s="144">
        <f>0</f>
        <v>0</v>
      </c>
      <c r="K34" s="41"/>
      <c r="L34" s="13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0" t="s">
        <v>48</v>
      </c>
      <c r="F35" s="144">
        <f>ROUND((SUM(BI88:BI377)),  2)</f>
        <v>0</v>
      </c>
      <c r="G35" s="41"/>
      <c r="H35" s="41"/>
      <c r="I35" s="145">
        <v>0</v>
      </c>
      <c r="J35" s="144">
        <f>0</f>
        <v>0</v>
      </c>
      <c r="K35" s="41"/>
      <c r="L35" s="13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6.96" customHeight="1">
      <c r="A36" s="41"/>
      <c r="B36" s="47"/>
      <c r="C36" s="41"/>
      <c r="D36" s="41"/>
      <c r="E36" s="41"/>
      <c r="F36" s="41"/>
      <c r="G36" s="41"/>
      <c r="H36" s="41"/>
      <c r="I36" s="41"/>
      <c r="J36" s="41"/>
      <c r="K36" s="41"/>
      <c r="L36" s="13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25.44" customHeight="1">
      <c r="A37" s="41"/>
      <c r="B37" s="47"/>
      <c r="C37" s="146"/>
      <c r="D37" s="147" t="s">
        <v>49</v>
      </c>
      <c r="E37" s="148"/>
      <c r="F37" s="148"/>
      <c r="G37" s="149" t="s">
        <v>50</v>
      </c>
      <c r="H37" s="150" t="s">
        <v>51</v>
      </c>
      <c r="I37" s="148"/>
      <c r="J37" s="151">
        <f>SUM(J28:J35)</f>
        <v>0</v>
      </c>
      <c r="K37" s="152"/>
      <c r="L37" s="13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3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42" s="2" customFormat="1" ht="6.96" customHeight="1">
      <c r="A42" s="41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3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4.96" customHeight="1">
      <c r="A43" s="41"/>
      <c r="B43" s="42"/>
      <c r="C43" s="26" t="s">
        <v>82</v>
      </c>
      <c r="D43" s="43"/>
      <c r="E43" s="43"/>
      <c r="F43" s="43"/>
      <c r="G43" s="43"/>
      <c r="H43" s="43"/>
      <c r="I43" s="43"/>
      <c r="J43" s="43"/>
      <c r="K43" s="43"/>
      <c r="L43" s="13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6.96" customHeight="1">
      <c r="A44" s="41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13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12" customHeight="1">
      <c r="A45" s="41"/>
      <c r="B45" s="42"/>
      <c r="C45" s="35" t="s">
        <v>16</v>
      </c>
      <c r="D45" s="43"/>
      <c r="E45" s="43"/>
      <c r="F45" s="43"/>
      <c r="G45" s="43"/>
      <c r="H45" s="43"/>
      <c r="I45" s="43"/>
      <c r="J45" s="43"/>
      <c r="K45" s="43"/>
      <c r="L45" s="13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16.5" customHeight="1">
      <c r="A46" s="41"/>
      <c r="B46" s="42"/>
      <c r="C46" s="43"/>
      <c r="D46" s="43"/>
      <c r="E46" s="72" t="str">
        <f>E7</f>
        <v>SO 101 - Polní cesta C2 v k.ú. Stehelčeves</v>
      </c>
      <c r="F46" s="43"/>
      <c r="G46" s="43"/>
      <c r="H46" s="43"/>
      <c r="I46" s="43"/>
      <c r="J46" s="43"/>
      <c r="K46" s="43"/>
      <c r="L46" s="13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6.96" customHeight="1">
      <c r="A47" s="41"/>
      <c r="B47" s="42"/>
      <c r="C47" s="43"/>
      <c r="D47" s="43"/>
      <c r="E47" s="43"/>
      <c r="F47" s="43"/>
      <c r="G47" s="43"/>
      <c r="H47" s="43"/>
      <c r="I47" s="43"/>
      <c r="J47" s="43"/>
      <c r="K47" s="43"/>
      <c r="L47" s="13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2" customHeight="1">
      <c r="A48" s="41"/>
      <c r="B48" s="42"/>
      <c r="C48" s="35" t="s">
        <v>21</v>
      </c>
      <c r="D48" s="43"/>
      <c r="E48" s="43"/>
      <c r="F48" s="30" t="str">
        <f>F10</f>
        <v>Stehelčeves</v>
      </c>
      <c r="G48" s="43"/>
      <c r="H48" s="43"/>
      <c r="I48" s="35" t="s">
        <v>23</v>
      </c>
      <c r="J48" s="75" t="str">
        <f>IF(J10="","",J10)</f>
        <v>26. 8. 2024</v>
      </c>
      <c r="K48" s="43"/>
      <c r="L48" s="13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6.96" customHeight="1">
      <c r="A49" s="41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13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5.65" customHeight="1">
      <c r="A50" s="41"/>
      <c r="B50" s="42"/>
      <c r="C50" s="35" t="s">
        <v>25</v>
      </c>
      <c r="D50" s="43"/>
      <c r="E50" s="43"/>
      <c r="F50" s="30" t="str">
        <f>E13</f>
        <v>ČR-Státní pozemkový úřad</v>
      </c>
      <c r="G50" s="43"/>
      <c r="H50" s="43"/>
      <c r="I50" s="35" t="s">
        <v>32</v>
      </c>
      <c r="J50" s="39" t="str">
        <f>E19</f>
        <v>AGROPROJEKT PSO s.r.o.</v>
      </c>
      <c r="K50" s="43"/>
      <c r="L50" s="13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25.65" customHeight="1">
      <c r="A51" s="41"/>
      <c r="B51" s="42"/>
      <c r="C51" s="35" t="s">
        <v>30</v>
      </c>
      <c r="D51" s="43"/>
      <c r="E51" s="43"/>
      <c r="F51" s="30" t="str">
        <f>IF(E16="","",E16)</f>
        <v>Vyplň údaj</v>
      </c>
      <c r="G51" s="43"/>
      <c r="H51" s="43"/>
      <c r="I51" s="35" t="s">
        <v>36</v>
      </c>
      <c r="J51" s="39" t="str">
        <f>E22</f>
        <v>AGROPROJEKT PSO s.r.o.</v>
      </c>
      <c r="K51" s="43"/>
      <c r="L51" s="13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0.32" customHeight="1">
      <c r="A52" s="41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13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29.28" customHeight="1">
      <c r="A53" s="41"/>
      <c r="B53" s="42"/>
      <c r="C53" s="157" t="s">
        <v>83</v>
      </c>
      <c r="D53" s="158"/>
      <c r="E53" s="158"/>
      <c r="F53" s="158"/>
      <c r="G53" s="158"/>
      <c r="H53" s="158"/>
      <c r="I53" s="158"/>
      <c r="J53" s="159" t="s">
        <v>84</v>
      </c>
      <c r="K53" s="158"/>
      <c r="L53" s="13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0.32" customHeight="1">
      <c r="A54" s="41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13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2.8" customHeight="1">
      <c r="A55" s="41"/>
      <c r="B55" s="42"/>
      <c r="C55" s="160" t="s">
        <v>71</v>
      </c>
      <c r="D55" s="43"/>
      <c r="E55" s="43"/>
      <c r="F55" s="43"/>
      <c r="G55" s="43"/>
      <c r="H55" s="43"/>
      <c r="I55" s="43"/>
      <c r="J55" s="105">
        <f>J88</f>
        <v>0</v>
      </c>
      <c r="K55" s="43"/>
      <c r="L55" s="13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U55" s="20" t="s">
        <v>85</v>
      </c>
    </row>
    <row r="56" s="9" customFormat="1" ht="24.96" customHeight="1">
      <c r="A56" s="9"/>
      <c r="B56" s="161"/>
      <c r="C56" s="162"/>
      <c r="D56" s="163" t="s">
        <v>86</v>
      </c>
      <c r="E56" s="164"/>
      <c r="F56" s="164"/>
      <c r="G56" s="164"/>
      <c r="H56" s="164"/>
      <c r="I56" s="164"/>
      <c r="J56" s="165">
        <f>J89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7"/>
      <c r="C57" s="168"/>
      <c r="D57" s="169" t="s">
        <v>87</v>
      </c>
      <c r="E57" s="170"/>
      <c r="F57" s="170"/>
      <c r="G57" s="170"/>
      <c r="H57" s="170"/>
      <c r="I57" s="170"/>
      <c r="J57" s="171">
        <f>J90</f>
        <v>0</v>
      </c>
      <c r="K57" s="168"/>
      <c r="L57" s="17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7"/>
      <c r="C58" s="168"/>
      <c r="D58" s="169" t="s">
        <v>88</v>
      </c>
      <c r="E58" s="170"/>
      <c r="F58" s="170"/>
      <c r="G58" s="170"/>
      <c r="H58" s="170"/>
      <c r="I58" s="170"/>
      <c r="J58" s="171">
        <f>J162</f>
        <v>0</v>
      </c>
      <c r="K58" s="168"/>
      <c r="L58" s="17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7"/>
      <c r="C59" s="168"/>
      <c r="D59" s="169" t="s">
        <v>89</v>
      </c>
      <c r="E59" s="170"/>
      <c r="F59" s="170"/>
      <c r="G59" s="170"/>
      <c r="H59" s="170"/>
      <c r="I59" s="170"/>
      <c r="J59" s="171">
        <f>J189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7"/>
      <c r="C60" s="168"/>
      <c r="D60" s="169" t="s">
        <v>90</v>
      </c>
      <c r="E60" s="170"/>
      <c r="F60" s="170"/>
      <c r="G60" s="170"/>
      <c r="H60" s="170"/>
      <c r="I60" s="170"/>
      <c r="J60" s="171">
        <f>J196</f>
        <v>0</v>
      </c>
      <c r="K60" s="168"/>
      <c r="L60" s="17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7"/>
      <c r="C61" s="168"/>
      <c r="D61" s="169" t="s">
        <v>91</v>
      </c>
      <c r="E61" s="170"/>
      <c r="F61" s="170"/>
      <c r="G61" s="170"/>
      <c r="H61" s="170"/>
      <c r="I61" s="170"/>
      <c r="J61" s="171">
        <f>J212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92</v>
      </c>
      <c r="E62" s="170"/>
      <c r="F62" s="170"/>
      <c r="G62" s="170"/>
      <c r="H62" s="170"/>
      <c r="I62" s="170"/>
      <c r="J62" s="171">
        <f>J289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7"/>
      <c r="C63" s="168"/>
      <c r="D63" s="169" t="s">
        <v>93</v>
      </c>
      <c r="E63" s="170"/>
      <c r="F63" s="170"/>
      <c r="G63" s="170"/>
      <c r="H63" s="170"/>
      <c r="I63" s="170"/>
      <c r="J63" s="171">
        <f>J296</f>
        <v>0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7"/>
      <c r="C64" s="168"/>
      <c r="D64" s="169" t="s">
        <v>94</v>
      </c>
      <c r="E64" s="170"/>
      <c r="F64" s="170"/>
      <c r="G64" s="170"/>
      <c r="H64" s="170"/>
      <c r="I64" s="170"/>
      <c r="J64" s="171">
        <f>J347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95</v>
      </c>
      <c r="E65" s="170"/>
      <c r="F65" s="170"/>
      <c r="G65" s="170"/>
      <c r="H65" s="170"/>
      <c r="I65" s="170"/>
      <c r="J65" s="171">
        <f>J352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67"/>
      <c r="C66" s="168"/>
      <c r="D66" s="169" t="s">
        <v>96</v>
      </c>
      <c r="E66" s="170"/>
      <c r="F66" s="170"/>
      <c r="G66" s="170"/>
      <c r="H66" s="170"/>
      <c r="I66" s="170"/>
      <c r="J66" s="171">
        <f>J353</f>
        <v>0</v>
      </c>
      <c r="K66" s="168"/>
      <c r="L66" s="17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67"/>
      <c r="C67" s="168"/>
      <c r="D67" s="169" t="s">
        <v>97</v>
      </c>
      <c r="E67" s="170"/>
      <c r="F67" s="170"/>
      <c r="G67" s="170"/>
      <c r="H67" s="170"/>
      <c r="I67" s="170"/>
      <c r="J67" s="171">
        <f>J363</f>
        <v>0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21.84" customHeight="1">
      <c r="A68" s="10"/>
      <c r="B68" s="167"/>
      <c r="C68" s="168"/>
      <c r="D68" s="169" t="s">
        <v>98</v>
      </c>
      <c r="E68" s="170"/>
      <c r="F68" s="170"/>
      <c r="G68" s="170"/>
      <c r="H68" s="170"/>
      <c r="I68" s="170"/>
      <c r="J68" s="171">
        <f>J366</f>
        <v>0</v>
      </c>
      <c r="K68" s="168"/>
      <c r="L68" s="17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67"/>
      <c r="C69" s="168"/>
      <c r="D69" s="169" t="s">
        <v>99</v>
      </c>
      <c r="E69" s="170"/>
      <c r="F69" s="170"/>
      <c r="G69" s="170"/>
      <c r="H69" s="170"/>
      <c r="I69" s="170"/>
      <c r="J69" s="171">
        <f>J372</f>
        <v>0</v>
      </c>
      <c r="K69" s="168"/>
      <c r="L69" s="17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67"/>
      <c r="C70" s="168"/>
      <c r="D70" s="169" t="s">
        <v>100</v>
      </c>
      <c r="E70" s="170"/>
      <c r="F70" s="170"/>
      <c r="G70" s="170"/>
      <c r="H70" s="170"/>
      <c r="I70" s="170"/>
      <c r="J70" s="171">
        <f>J375</f>
        <v>0</v>
      </c>
      <c r="K70" s="168"/>
      <c r="L70" s="17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3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101</v>
      </c>
      <c r="D77" s="43"/>
      <c r="E77" s="43"/>
      <c r="F77" s="43"/>
      <c r="G77" s="43"/>
      <c r="H77" s="43"/>
      <c r="I77" s="43"/>
      <c r="J77" s="43"/>
      <c r="K77" s="43"/>
      <c r="L77" s="13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3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E7</f>
        <v>SO 101 - Polní cesta C2 v k.ú. Stehelčeves</v>
      </c>
      <c r="F80" s="43"/>
      <c r="G80" s="43"/>
      <c r="H80" s="43"/>
      <c r="I80" s="43"/>
      <c r="J80" s="43"/>
      <c r="K80" s="43"/>
      <c r="L80" s="13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F10</f>
        <v>Stehelčeves</v>
      </c>
      <c r="G82" s="43"/>
      <c r="H82" s="43"/>
      <c r="I82" s="35" t="s">
        <v>23</v>
      </c>
      <c r="J82" s="75" t="str">
        <f>IF(J10="","",J10)</f>
        <v>26. 8. 2024</v>
      </c>
      <c r="K82" s="43"/>
      <c r="L82" s="13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5.65" customHeight="1">
      <c r="A84" s="41"/>
      <c r="B84" s="42"/>
      <c r="C84" s="35" t="s">
        <v>25</v>
      </c>
      <c r="D84" s="43"/>
      <c r="E84" s="43"/>
      <c r="F84" s="30" t="str">
        <f>E13</f>
        <v>ČR-Státní pozemkový úřad</v>
      </c>
      <c r="G84" s="43"/>
      <c r="H84" s="43"/>
      <c r="I84" s="35" t="s">
        <v>32</v>
      </c>
      <c r="J84" s="39" t="str">
        <f>E19</f>
        <v>AGROPROJEKT PSO s.r.o.</v>
      </c>
      <c r="K84" s="43"/>
      <c r="L84" s="13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5.65" customHeight="1">
      <c r="A85" s="41"/>
      <c r="B85" s="42"/>
      <c r="C85" s="35" t="s">
        <v>30</v>
      </c>
      <c r="D85" s="43"/>
      <c r="E85" s="43"/>
      <c r="F85" s="30" t="str">
        <f>IF(E16="","",E16)</f>
        <v>Vyplň údaj</v>
      </c>
      <c r="G85" s="43"/>
      <c r="H85" s="43"/>
      <c r="I85" s="35" t="s">
        <v>36</v>
      </c>
      <c r="J85" s="39" t="str">
        <f>E22</f>
        <v>AGROPROJEKT PSO s.r.o.</v>
      </c>
      <c r="K85" s="43"/>
      <c r="L85" s="13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73"/>
      <c r="B87" s="174"/>
      <c r="C87" s="175" t="s">
        <v>102</v>
      </c>
      <c r="D87" s="176" t="s">
        <v>58</v>
      </c>
      <c r="E87" s="176" t="s">
        <v>54</v>
      </c>
      <c r="F87" s="176" t="s">
        <v>55</v>
      </c>
      <c r="G87" s="176" t="s">
        <v>103</v>
      </c>
      <c r="H87" s="176" t="s">
        <v>104</v>
      </c>
      <c r="I87" s="176" t="s">
        <v>105</v>
      </c>
      <c r="J87" s="176" t="s">
        <v>84</v>
      </c>
      <c r="K87" s="177" t="s">
        <v>106</v>
      </c>
      <c r="L87" s="178"/>
      <c r="M87" s="95" t="s">
        <v>19</v>
      </c>
      <c r="N87" s="96" t="s">
        <v>43</v>
      </c>
      <c r="O87" s="96" t="s">
        <v>107</v>
      </c>
      <c r="P87" s="96" t="s">
        <v>108</v>
      </c>
      <c r="Q87" s="96" t="s">
        <v>109</v>
      </c>
      <c r="R87" s="96" t="s">
        <v>110</v>
      </c>
      <c r="S87" s="96" t="s">
        <v>111</v>
      </c>
      <c r="T87" s="97" t="s">
        <v>112</v>
      </c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</row>
    <row r="88" s="2" customFormat="1" ht="22.8" customHeight="1">
      <c r="A88" s="41"/>
      <c r="B88" s="42"/>
      <c r="C88" s="102" t="s">
        <v>113</v>
      </c>
      <c r="D88" s="43"/>
      <c r="E88" s="43"/>
      <c r="F88" s="43"/>
      <c r="G88" s="43"/>
      <c r="H88" s="43"/>
      <c r="I88" s="43"/>
      <c r="J88" s="179">
        <f>BK88</f>
        <v>0</v>
      </c>
      <c r="K88" s="43"/>
      <c r="L88" s="47"/>
      <c r="M88" s="98"/>
      <c r="N88" s="180"/>
      <c r="O88" s="99"/>
      <c r="P88" s="181">
        <f>P89</f>
        <v>0</v>
      </c>
      <c r="Q88" s="99"/>
      <c r="R88" s="181">
        <f>R89</f>
        <v>2739.0781689199998</v>
      </c>
      <c r="S88" s="99"/>
      <c r="T88" s="182">
        <f>T89</f>
        <v>12.960000000000001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72</v>
      </c>
      <c r="AU88" s="20" t="s">
        <v>85</v>
      </c>
      <c r="BK88" s="183">
        <f>BK89</f>
        <v>0</v>
      </c>
    </row>
    <row r="89" s="12" customFormat="1" ht="25.92" customHeight="1">
      <c r="A89" s="12"/>
      <c r="B89" s="184"/>
      <c r="C89" s="185"/>
      <c r="D89" s="186" t="s">
        <v>72</v>
      </c>
      <c r="E89" s="187" t="s">
        <v>114</v>
      </c>
      <c r="F89" s="187" t="s">
        <v>115</v>
      </c>
      <c r="G89" s="185"/>
      <c r="H89" s="185"/>
      <c r="I89" s="188"/>
      <c r="J89" s="189">
        <f>BK89</f>
        <v>0</v>
      </c>
      <c r="K89" s="185"/>
      <c r="L89" s="190"/>
      <c r="M89" s="191"/>
      <c r="N89" s="192"/>
      <c r="O89" s="192"/>
      <c r="P89" s="193">
        <f>P90+P162+P189+P196+P212+P289+P296+P347+P352</f>
        <v>0</v>
      </c>
      <c r="Q89" s="192"/>
      <c r="R89" s="193">
        <f>R90+R162+R189+R196+R212+R289+R296+R347+R352</f>
        <v>2739.0781689199998</v>
      </c>
      <c r="S89" s="192"/>
      <c r="T89" s="194">
        <f>T90+T162+T189+T196+T212+T289+T296+T347+T352</f>
        <v>12.960000000000001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5" t="s">
        <v>78</v>
      </c>
      <c r="AT89" s="196" t="s">
        <v>72</v>
      </c>
      <c r="AU89" s="196" t="s">
        <v>73</v>
      </c>
      <c r="AY89" s="195" t="s">
        <v>116</v>
      </c>
      <c r="BK89" s="197">
        <f>BK90+BK162+BK189+BK196+BK212+BK289+BK296+BK347+BK352</f>
        <v>0</v>
      </c>
    </row>
    <row r="90" s="12" customFormat="1" ht="22.8" customHeight="1">
      <c r="A90" s="12"/>
      <c r="B90" s="184"/>
      <c r="C90" s="185"/>
      <c r="D90" s="186" t="s">
        <v>72</v>
      </c>
      <c r="E90" s="198" t="s">
        <v>78</v>
      </c>
      <c r="F90" s="198" t="s">
        <v>117</v>
      </c>
      <c r="G90" s="185"/>
      <c r="H90" s="185"/>
      <c r="I90" s="188"/>
      <c r="J90" s="199">
        <f>BK90</f>
        <v>0</v>
      </c>
      <c r="K90" s="185"/>
      <c r="L90" s="190"/>
      <c r="M90" s="191"/>
      <c r="N90" s="192"/>
      <c r="O90" s="192"/>
      <c r="P90" s="193">
        <f>SUM(P91:P161)</f>
        <v>0</v>
      </c>
      <c r="Q90" s="192"/>
      <c r="R90" s="193">
        <f>SUM(R91:R161)</f>
        <v>0.032205000000000004</v>
      </c>
      <c r="S90" s="192"/>
      <c r="T90" s="194">
        <f>SUM(T91:T161)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5" t="s">
        <v>78</v>
      </c>
      <c r="AT90" s="196" t="s">
        <v>72</v>
      </c>
      <c r="AU90" s="196" t="s">
        <v>78</v>
      </c>
      <c r="AY90" s="195" t="s">
        <v>116</v>
      </c>
      <c r="BK90" s="197">
        <f>SUM(BK91:BK161)</f>
        <v>0</v>
      </c>
    </row>
    <row r="91" s="2" customFormat="1" ht="49.05" customHeight="1">
      <c r="A91" s="41"/>
      <c r="B91" s="42"/>
      <c r="C91" s="200" t="s">
        <v>78</v>
      </c>
      <c r="D91" s="200" t="s">
        <v>118</v>
      </c>
      <c r="E91" s="201" t="s">
        <v>119</v>
      </c>
      <c r="F91" s="202" t="s">
        <v>120</v>
      </c>
      <c r="G91" s="203" t="s">
        <v>121</v>
      </c>
      <c r="H91" s="204">
        <v>10</v>
      </c>
      <c r="I91" s="205"/>
      <c r="J91" s="206">
        <f>ROUND(I91*H91,2)</f>
        <v>0</v>
      </c>
      <c r="K91" s="202" t="s">
        <v>122</v>
      </c>
      <c r="L91" s="47"/>
      <c r="M91" s="207" t="s">
        <v>19</v>
      </c>
      <c r="N91" s="208" t="s">
        <v>44</v>
      </c>
      <c r="O91" s="87"/>
      <c r="P91" s="209">
        <f>O91*H91</f>
        <v>0</v>
      </c>
      <c r="Q91" s="209">
        <v>0</v>
      </c>
      <c r="R91" s="209">
        <f>Q91*H91</f>
        <v>0</v>
      </c>
      <c r="S91" s="209">
        <v>0</v>
      </c>
      <c r="T91" s="210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1" t="s">
        <v>123</v>
      </c>
      <c r="AT91" s="211" t="s">
        <v>118</v>
      </c>
      <c r="AU91" s="211" t="s">
        <v>80</v>
      </c>
      <c r="AY91" s="20" t="s">
        <v>116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20" t="s">
        <v>78</v>
      </c>
      <c r="BK91" s="212">
        <f>ROUND(I91*H91,2)</f>
        <v>0</v>
      </c>
      <c r="BL91" s="20" t="s">
        <v>123</v>
      </c>
      <c r="BM91" s="211" t="s">
        <v>124</v>
      </c>
    </row>
    <row r="92" s="2" customFormat="1">
      <c r="A92" s="41"/>
      <c r="B92" s="42"/>
      <c r="C92" s="43"/>
      <c r="D92" s="213" t="s">
        <v>125</v>
      </c>
      <c r="E92" s="43"/>
      <c r="F92" s="214" t="s">
        <v>126</v>
      </c>
      <c r="G92" s="43"/>
      <c r="H92" s="43"/>
      <c r="I92" s="215"/>
      <c r="J92" s="43"/>
      <c r="K92" s="43"/>
      <c r="L92" s="47"/>
      <c r="M92" s="216"/>
      <c r="N92" s="217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125</v>
      </c>
      <c r="AU92" s="20" t="s">
        <v>80</v>
      </c>
    </row>
    <row r="93" s="2" customFormat="1" ht="33" customHeight="1">
      <c r="A93" s="41"/>
      <c r="B93" s="42"/>
      <c r="C93" s="200" t="s">
        <v>80</v>
      </c>
      <c r="D93" s="200" t="s">
        <v>118</v>
      </c>
      <c r="E93" s="201" t="s">
        <v>127</v>
      </c>
      <c r="F93" s="202" t="s">
        <v>128</v>
      </c>
      <c r="G93" s="203" t="s">
        <v>129</v>
      </c>
      <c r="H93" s="204">
        <v>1</v>
      </c>
      <c r="I93" s="205"/>
      <c r="J93" s="206">
        <f>ROUND(I93*H93,2)</f>
        <v>0</v>
      </c>
      <c r="K93" s="202" t="s">
        <v>122</v>
      </c>
      <c r="L93" s="47"/>
      <c r="M93" s="207" t="s">
        <v>19</v>
      </c>
      <c r="N93" s="208" t="s">
        <v>44</v>
      </c>
      <c r="O93" s="87"/>
      <c r="P93" s="209">
        <f>O93*H93</f>
        <v>0</v>
      </c>
      <c r="Q93" s="209">
        <v>0</v>
      </c>
      <c r="R93" s="209">
        <f>Q93*H93</f>
        <v>0</v>
      </c>
      <c r="S93" s="209">
        <v>0</v>
      </c>
      <c r="T93" s="210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1" t="s">
        <v>123</v>
      </c>
      <c r="AT93" s="211" t="s">
        <v>118</v>
      </c>
      <c r="AU93" s="211" t="s">
        <v>80</v>
      </c>
      <c r="AY93" s="20" t="s">
        <v>116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20" t="s">
        <v>78</v>
      </c>
      <c r="BK93" s="212">
        <f>ROUND(I93*H93,2)</f>
        <v>0</v>
      </c>
      <c r="BL93" s="20" t="s">
        <v>123</v>
      </c>
      <c r="BM93" s="211" t="s">
        <v>130</v>
      </c>
    </row>
    <row r="94" s="2" customFormat="1">
      <c r="A94" s="41"/>
      <c r="B94" s="42"/>
      <c r="C94" s="43"/>
      <c r="D94" s="213" t="s">
        <v>125</v>
      </c>
      <c r="E94" s="43"/>
      <c r="F94" s="214" t="s">
        <v>131</v>
      </c>
      <c r="G94" s="43"/>
      <c r="H94" s="43"/>
      <c r="I94" s="215"/>
      <c r="J94" s="43"/>
      <c r="K94" s="43"/>
      <c r="L94" s="47"/>
      <c r="M94" s="216"/>
      <c r="N94" s="217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125</v>
      </c>
      <c r="AU94" s="20" t="s">
        <v>80</v>
      </c>
    </row>
    <row r="95" s="2" customFormat="1" ht="24.15" customHeight="1">
      <c r="A95" s="41"/>
      <c r="B95" s="42"/>
      <c r="C95" s="200" t="s">
        <v>132</v>
      </c>
      <c r="D95" s="200" t="s">
        <v>118</v>
      </c>
      <c r="E95" s="201" t="s">
        <v>133</v>
      </c>
      <c r="F95" s="202" t="s">
        <v>134</v>
      </c>
      <c r="G95" s="203" t="s">
        <v>129</v>
      </c>
      <c r="H95" s="204">
        <v>1</v>
      </c>
      <c r="I95" s="205"/>
      <c r="J95" s="206">
        <f>ROUND(I95*H95,2)</f>
        <v>0</v>
      </c>
      <c r="K95" s="202" t="s">
        <v>122</v>
      </c>
      <c r="L95" s="47"/>
      <c r="M95" s="207" t="s">
        <v>19</v>
      </c>
      <c r="N95" s="208" t="s">
        <v>44</v>
      </c>
      <c r="O95" s="87"/>
      <c r="P95" s="209">
        <f>O95*H95</f>
        <v>0</v>
      </c>
      <c r="Q95" s="209">
        <v>0</v>
      </c>
      <c r="R95" s="209">
        <f>Q95*H95</f>
        <v>0</v>
      </c>
      <c r="S95" s="209">
        <v>0</v>
      </c>
      <c r="T95" s="210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1" t="s">
        <v>123</v>
      </c>
      <c r="AT95" s="211" t="s">
        <v>118</v>
      </c>
      <c r="AU95" s="211" t="s">
        <v>80</v>
      </c>
      <c r="AY95" s="20" t="s">
        <v>116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20" t="s">
        <v>78</v>
      </c>
      <c r="BK95" s="212">
        <f>ROUND(I95*H95,2)</f>
        <v>0</v>
      </c>
      <c r="BL95" s="20" t="s">
        <v>123</v>
      </c>
      <c r="BM95" s="211" t="s">
        <v>135</v>
      </c>
    </row>
    <row r="96" s="2" customFormat="1">
      <c r="A96" s="41"/>
      <c r="B96" s="42"/>
      <c r="C96" s="43"/>
      <c r="D96" s="213" t="s">
        <v>125</v>
      </c>
      <c r="E96" s="43"/>
      <c r="F96" s="214" t="s">
        <v>136</v>
      </c>
      <c r="G96" s="43"/>
      <c r="H96" s="43"/>
      <c r="I96" s="215"/>
      <c r="J96" s="43"/>
      <c r="K96" s="43"/>
      <c r="L96" s="47"/>
      <c r="M96" s="216"/>
      <c r="N96" s="217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125</v>
      </c>
      <c r="AU96" s="20" t="s">
        <v>80</v>
      </c>
    </row>
    <row r="97" s="2" customFormat="1" ht="24.15" customHeight="1">
      <c r="A97" s="41"/>
      <c r="B97" s="42"/>
      <c r="C97" s="200" t="s">
        <v>123</v>
      </c>
      <c r="D97" s="200" t="s">
        <v>118</v>
      </c>
      <c r="E97" s="201" t="s">
        <v>137</v>
      </c>
      <c r="F97" s="202" t="s">
        <v>138</v>
      </c>
      <c r="G97" s="203" t="s">
        <v>129</v>
      </c>
      <c r="H97" s="204">
        <v>10</v>
      </c>
      <c r="I97" s="205"/>
      <c r="J97" s="206">
        <f>ROUND(I97*H97,2)</f>
        <v>0</v>
      </c>
      <c r="K97" s="202" t="s">
        <v>122</v>
      </c>
      <c r="L97" s="47"/>
      <c r="M97" s="207" t="s">
        <v>19</v>
      </c>
      <c r="N97" s="208" t="s">
        <v>44</v>
      </c>
      <c r="O97" s="87"/>
      <c r="P97" s="209">
        <f>O97*H97</f>
        <v>0</v>
      </c>
      <c r="Q97" s="209">
        <v>0</v>
      </c>
      <c r="R97" s="209">
        <f>Q97*H97</f>
        <v>0</v>
      </c>
      <c r="S97" s="209">
        <v>0</v>
      </c>
      <c r="T97" s="210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1" t="s">
        <v>123</v>
      </c>
      <c r="AT97" s="211" t="s">
        <v>118</v>
      </c>
      <c r="AU97" s="211" t="s">
        <v>80</v>
      </c>
      <c r="AY97" s="20" t="s">
        <v>116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20" t="s">
        <v>78</v>
      </c>
      <c r="BK97" s="212">
        <f>ROUND(I97*H97,2)</f>
        <v>0</v>
      </c>
      <c r="BL97" s="20" t="s">
        <v>123</v>
      </c>
      <c r="BM97" s="211" t="s">
        <v>139</v>
      </c>
    </row>
    <row r="98" s="2" customFormat="1">
      <c r="A98" s="41"/>
      <c r="B98" s="42"/>
      <c r="C98" s="43"/>
      <c r="D98" s="213" t="s">
        <v>125</v>
      </c>
      <c r="E98" s="43"/>
      <c r="F98" s="214" t="s">
        <v>140</v>
      </c>
      <c r="G98" s="43"/>
      <c r="H98" s="43"/>
      <c r="I98" s="215"/>
      <c r="J98" s="43"/>
      <c r="K98" s="43"/>
      <c r="L98" s="47"/>
      <c r="M98" s="216"/>
      <c r="N98" s="217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125</v>
      </c>
      <c r="AU98" s="20" t="s">
        <v>80</v>
      </c>
    </row>
    <row r="99" s="2" customFormat="1" ht="24.15" customHeight="1">
      <c r="A99" s="41"/>
      <c r="B99" s="42"/>
      <c r="C99" s="200" t="s">
        <v>141</v>
      </c>
      <c r="D99" s="200" t="s">
        <v>118</v>
      </c>
      <c r="E99" s="201" t="s">
        <v>142</v>
      </c>
      <c r="F99" s="202" t="s">
        <v>143</v>
      </c>
      <c r="G99" s="203" t="s">
        <v>129</v>
      </c>
      <c r="H99" s="204">
        <v>1</v>
      </c>
      <c r="I99" s="205"/>
      <c r="J99" s="206">
        <f>ROUND(I99*H99,2)</f>
        <v>0</v>
      </c>
      <c r="K99" s="202" t="s">
        <v>122</v>
      </c>
      <c r="L99" s="47"/>
      <c r="M99" s="207" t="s">
        <v>19</v>
      </c>
      <c r="N99" s="208" t="s">
        <v>44</v>
      </c>
      <c r="O99" s="87"/>
      <c r="P99" s="209">
        <f>O99*H99</f>
        <v>0</v>
      </c>
      <c r="Q99" s="209">
        <v>9.0000000000000006E-05</v>
      </c>
      <c r="R99" s="209">
        <f>Q99*H99</f>
        <v>9.0000000000000006E-05</v>
      </c>
      <c r="S99" s="209">
        <v>0</v>
      </c>
      <c r="T99" s="210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1" t="s">
        <v>123</v>
      </c>
      <c r="AT99" s="211" t="s">
        <v>118</v>
      </c>
      <c r="AU99" s="211" t="s">
        <v>80</v>
      </c>
      <c r="AY99" s="20" t="s">
        <v>116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20" t="s">
        <v>78</v>
      </c>
      <c r="BK99" s="212">
        <f>ROUND(I99*H99,2)</f>
        <v>0</v>
      </c>
      <c r="BL99" s="20" t="s">
        <v>123</v>
      </c>
      <c r="BM99" s="211" t="s">
        <v>144</v>
      </c>
    </row>
    <row r="100" s="2" customFormat="1">
      <c r="A100" s="41"/>
      <c r="B100" s="42"/>
      <c r="C100" s="43"/>
      <c r="D100" s="213" t="s">
        <v>125</v>
      </c>
      <c r="E100" s="43"/>
      <c r="F100" s="214" t="s">
        <v>145</v>
      </c>
      <c r="G100" s="43"/>
      <c r="H100" s="43"/>
      <c r="I100" s="215"/>
      <c r="J100" s="43"/>
      <c r="K100" s="43"/>
      <c r="L100" s="47"/>
      <c r="M100" s="216"/>
      <c r="N100" s="217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125</v>
      </c>
      <c r="AU100" s="20" t="s">
        <v>80</v>
      </c>
    </row>
    <row r="101" s="2" customFormat="1" ht="24.15" customHeight="1">
      <c r="A101" s="41"/>
      <c r="B101" s="42"/>
      <c r="C101" s="200" t="s">
        <v>146</v>
      </c>
      <c r="D101" s="200" t="s">
        <v>118</v>
      </c>
      <c r="E101" s="201" t="s">
        <v>147</v>
      </c>
      <c r="F101" s="202" t="s">
        <v>148</v>
      </c>
      <c r="G101" s="203" t="s">
        <v>129</v>
      </c>
      <c r="H101" s="204">
        <v>1</v>
      </c>
      <c r="I101" s="205"/>
      <c r="J101" s="206">
        <f>ROUND(I101*H101,2)</f>
        <v>0</v>
      </c>
      <c r="K101" s="202" t="s">
        <v>122</v>
      </c>
      <c r="L101" s="47"/>
      <c r="M101" s="207" t="s">
        <v>19</v>
      </c>
      <c r="N101" s="208" t="s">
        <v>44</v>
      </c>
      <c r="O101" s="87"/>
      <c r="P101" s="209">
        <f>O101*H101</f>
        <v>0</v>
      </c>
      <c r="Q101" s="209">
        <v>0</v>
      </c>
      <c r="R101" s="209">
        <f>Q101*H101</f>
        <v>0</v>
      </c>
      <c r="S101" s="209">
        <v>0</v>
      </c>
      <c r="T101" s="210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1" t="s">
        <v>123</v>
      </c>
      <c r="AT101" s="211" t="s">
        <v>118</v>
      </c>
      <c r="AU101" s="211" t="s">
        <v>80</v>
      </c>
      <c r="AY101" s="20" t="s">
        <v>116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20" t="s">
        <v>78</v>
      </c>
      <c r="BK101" s="212">
        <f>ROUND(I101*H101,2)</f>
        <v>0</v>
      </c>
      <c r="BL101" s="20" t="s">
        <v>123</v>
      </c>
      <c r="BM101" s="211" t="s">
        <v>149</v>
      </c>
    </row>
    <row r="102" s="2" customFormat="1">
      <c r="A102" s="41"/>
      <c r="B102" s="42"/>
      <c r="C102" s="43"/>
      <c r="D102" s="213" t="s">
        <v>125</v>
      </c>
      <c r="E102" s="43"/>
      <c r="F102" s="214" t="s">
        <v>150</v>
      </c>
      <c r="G102" s="43"/>
      <c r="H102" s="43"/>
      <c r="I102" s="215"/>
      <c r="J102" s="43"/>
      <c r="K102" s="43"/>
      <c r="L102" s="47"/>
      <c r="M102" s="216"/>
      <c r="N102" s="217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125</v>
      </c>
      <c r="AU102" s="20" t="s">
        <v>80</v>
      </c>
    </row>
    <row r="103" s="2" customFormat="1" ht="24.15" customHeight="1">
      <c r="A103" s="41"/>
      <c r="B103" s="42"/>
      <c r="C103" s="200" t="s">
        <v>151</v>
      </c>
      <c r="D103" s="200" t="s">
        <v>118</v>
      </c>
      <c r="E103" s="201" t="s">
        <v>152</v>
      </c>
      <c r="F103" s="202" t="s">
        <v>153</v>
      </c>
      <c r="G103" s="203" t="s">
        <v>121</v>
      </c>
      <c r="H103" s="204">
        <v>2462.3330000000001</v>
      </c>
      <c r="I103" s="205"/>
      <c r="J103" s="206">
        <f>ROUND(I103*H103,2)</f>
        <v>0</v>
      </c>
      <c r="K103" s="202" t="s">
        <v>122</v>
      </c>
      <c r="L103" s="47"/>
      <c r="M103" s="207" t="s">
        <v>19</v>
      </c>
      <c r="N103" s="208" t="s">
        <v>44</v>
      </c>
      <c r="O103" s="87"/>
      <c r="P103" s="209">
        <f>O103*H103</f>
        <v>0</v>
      </c>
      <c r="Q103" s="209">
        <v>0</v>
      </c>
      <c r="R103" s="209">
        <f>Q103*H103</f>
        <v>0</v>
      </c>
      <c r="S103" s="209">
        <v>0</v>
      </c>
      <c r="T103" s="210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1" t="s">
        <v>123</v>
      </c>
      <c r="AT103" s="211" t="s">
        <v>118</v>
      </c>
      <c r="AU103" s="211" t="s">
        <v>80</v>
      </c>
      <c r="AY103" s="20" t="s">
        <v>116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20" t="s">
        <v>78</v>
      </c>
      <c r="BK103" s="212">
        <f>ROUND(I103*H103,2)</f>
        <v>0</v>
      </c>
      <c r="BL103" s="20" t="s">
        <v>123</v>
      </c>
      <c r="BM103" s="211" t="s">
        <v>154</v>
      </c>
    </row>
    <row r="104" s="2" customFormat="1">
      <c r="A104" s="41"/>
      <c r="B104" s="42"/>
      <c r="C104" s="43"/>
      <c r="D104" s="213" t="s">
        <v>125</v>
      </c>
      <c r="E104" s="43"/>
      <c r="F104" s="214" t="s">
        <v>155</v>
      </c>
      <c r="G104" s="43"/>
      <c r="H104" s="43"/>
      <c r="I104" s="215"/>
      <c r="J104" s="43"/>
      <c r="K104" s="43"/>
      <c r="L104" s="47"/>
      <c r="M104" s="216"/>
      <c r="N104" s="217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125</v>
      </c>
      <c r="AU104" s="20" t="s">
        <v>80</v>
      </c>
    </row>
    <row r="105" s="13" customFormat="1">
      <c r="A105" s="13"/>
      <c r="B105" s="218"/>
      <c r="C105" s="219"/>
      <c r="D105" s="220" t="s">
        <v>156</v>
      </c>
      <c r="E105" s="221" t="s">
        <v>19</v>
      </c>
      <c r="F105" s="222" t="s">
        <v>157</v>
      </c>
      <c r="G105" s="219"/>
      <c r="H105" s="221" t="s">
        <v>19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8" t="s">
        <v>156</v>
      </c>
      <c r="AU105" s="228" t="s">
        <v>80</v>
      </c>
      <c r="AV105" s="13" t="s">
        <v>78</v>
      </c>
      <c r="AW105" s="13" t="s">
        <v>35</v>
      </c>
      <c r="AX105" s="13" t="s">
        <v>73</v>
      </c>
      <c r="AY105" s="228" t="s">
        <v>116</v>
      </c>
    </row>
    <row r="106" s="14" customFormat="1">
      <c r="A106" s="14"/>
      <c r="B106" s="229"/>
      <c r="C106" s="230"/>
      <c r="D106" s="220" t="s">
        <v>156</v>
      </c>
      <c r="E106" s="231" t="s">
        <v>19</v>
      </c>
      <c r="F106" s="232" t="s">
        <v>158</v>
      </c>
      <c r="G106" s="230"/>
      <c r="H106" s="233">
        <v>2462.3330000000001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156</v>
      </c>
      <c r="AU106" s="239" t="s">
        <v>80</v>
      </c>
      <c r="AV106" s="14" t="s">
        <v>80</v>
      </c>
      <c r="AW106" s="14" t="s">
        <v>35</v>
      </c>
      <c r="AX106" s="14" t="s">
        <v>73</v>
      </c>
      <c r="AY106" s="239" t="s">
        <v>116</v>
      </c>
    </row>
    <row r="107" s="15" customFormat="1">
      <c r="A107" s="15"/>
      <c r="B107" s="240"/>
      <c r="C107" s="241"/>
      <c r="D107" s="220" t="s">
        <v>156</v>
      </c>
      <c r="E107" s="242" t="s">
        <v>19</v>
      </c>
      <c r="F107" s="243" t="s">
        <v>159</v>
      </c>
      <c r="G107" s="241"/>
      <c r="H107" s="244">
        <v>2462.3330000000001</v>
      </c>
      <c r="I107" s="245"/>
      <c r="J107" s="241"/>
      <c r="K107" s="241"/>
      <c r="L107" s="246"/>
      <c r="M107" s="247"/>
      <c r="N107" s="248"/>
      <c r="O107" s="248"/>
      <c r="P107" s="248"/>
      <c r="Q107" s="248"/>
      <c r="R107" s="248"/>
      <c r="S107" s="248"/>
      <c r="T107" s="249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0" t="s">
        <v>156</v>
      </c>
      <c r="AU107" s="250" t="s">
        <v>80</v>
      </c>
      <c r="AV107" s="15" t="s">
        <v>123</v>
      </c>
      <c r="AW107" s="15" t="s">
        <v>35</v>
      </c>
      <c r="AX107" s="15" t="s">
        <v>78</v>
      </c>
      <c r="AY107" s="250" t="s">
        <v>116</v>
      </c>
    </row>
    <row r="108" s="2" customFormat="1" ht="33" customHeight="1">
      <c r="A108" s="41"/>
      <c r="B108" s="42"/>
      <c r="C108" s="200" t="s">
        <v>160</v>
      </c>
      <c r="D108" s="200" t="s">
        <v>118</v>
      </c>
      <c r="E108" s="201" t="s">
        <v>161</v>
      </c>
      <c r="F108" s="202" t="s">
        <v>162</v>
      </c>
      <c r="G108" s="203" t="s">
        <v>163</v>
      </c>
      <c r="H108" s="204">
        <v>26</v>
      </c>
      <c r="I108" s="205"/>
      <c r="J108" s="206">
        <f>ROUND(I108*H108,2)</f>
        <v>0</v>
      </c>
      <c r="K108" s="202" t="s">
        <v>122</v>
      </c>
      <c r="L108" s="47"/>
      <c r="M108" s="207" t="s">
        <v>19</v>
      </c>
      <c r="N108" s="208" t="s">
        <v>44</v>
      </c>
      <c r="O108" s="87"/>
      <c r="P108" s="209">
        <f>O108*H108</f>
        <v>0</v>
      </c>
      <c r="Q108" s="209">
        <v>0</v>
      </c>
      <c r="R108" s="209">
        <f>Q108*H108</f>
        <v>0</v>
      </c>
      <c r="S108" s="209">
        <v>0</v>
      </c>
      <c r="T108" s="210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1" t="s">
        <v>123</v>
      </c>
      <c r="AT108" s="211" t="s">
        <v>118</v>
      </c>
      <c r="AU108" s="211" t="s">
        <v>80</v>
      </c>
      <c r="AY108" s="20" t="s">
        <v>116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20" t="s">
        <v>78</v>
      </c>
      <c r="BK108" s="212">
        <f>ROUND(I108*H108,2)</f>
        <v>0</v>
      </c>
      <c r="BL108" s="20" t="s">
        <v>123</v>
      </c>
      <c r="BM108" s="211" t="s">
        <v>164</v>
      </c>
    </row>
    <row r="109" s="2" customFormat="1">
      <c r="A109" s="41"/>
      <c r="B109" s="42"/>
      <c r="C109" s="43"/>
      <c r="D109" s="213" t="s">
        <v>125</v>
      </c>
      <c r="E109" s="43"/>
      <c r="F109" s="214" t="s">
        <v>165</v>
      </c>
      <c r="G109" s="43"/>
      <c r="H109" s="43"/>
      <c r="I109" s="215"/>
      <c r="J109" s="43"/>
      <c r="K109" s="43"/>
      <c r="L109" s="47"/>
      <c r="M109" s="216"/>
      <c r="N109" s="217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125</v>
      </c>
      <c r="AU109" s="20" t="s">
        <v>80</v>
      </c>
    </row>
    <row r="110" s="2" customFormat="1">
      <c r="A110" s="41"/>
      <c r="B110" s="42"/>
      <c r="C110" s="43"/>
      <c r="D110" s="220" t="s">
        <v>166</v>
      </c>
      <c r="E110" s="43"/>
      <c r="F110" s="251" t="s">
        <v>167</v>
      </c>
      <c r="G110" s="43"/>
      <c r="H110" s="43"/>
      <c r="I110" s="215"/>
      <c r="J110" s="43"/>
      <c r="K110" s="43"/>
      <c r="L110" s="47"/>
      <c r="M110" s="216"/>
      <c r="N110" s="217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166</v>
      </c>
      <c r="AU110" s="20" t="s">
        <v>80</v>
      </c>
    </row>
    <row r="111" s="14" customFormat="1">
      <c r="A111" s="14"/>
      <c r="B111" s="229"/>
      <c r="C111" s="230"/>
      <c r="D111" s="220" t="s">
        <v>156</v>
      </c>
      <c r="E111" s="231" t="s">
        <v>19</v>
      </c>
      <c r="F111" s="232" t="s">
        <v>168</v>
      </c>
      <c r="G111" s="230"/>
      <c r="H111" s="233">
        <v>18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156</v>
      </c>
      <c r="AU111" s="239" t="s">
        <v>80</v>
      </c>
      <c r="AV111" s="14" t="s">
        <v>80</v>
      </c>
      <c r="AW111" s="14" t="s">
        <v>35</v>
      </c>
      <c r="AX111" s="14" t="s">
        <v>73</v>
      </c>
      <c r="AY111" s="239" t="s">
        <v>116</v>
      </c>
    </row>
    <row r="112" s="14" customFormat="1">
      <c r="A112" s="14"/>
      <c r="B112" s="229"/>
      <c r="C112" s="230"/>
      <c r="D112" s="220" t="s">
        <v>156</v>
      </c>
      <c r="E112" s="231" t="s">
        <v>19</v>
      </c>
      <c r="F112" s="232" t="s">
        <v>169</v>
      </c>
      <c r="G112" s="230"/>
      <c r="H112" s="233">
        <v>8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156</v>
      </c>
      <c r="AU112" s="239" t="s">
        <v>80</v>
      </c>
      <c r="AV112" s="14" t="s">
        <v>80</v>
      </c>
      <c r="AW112" s="14" t="s">
        <v>35</v>
      </c>
      <c r="AX112" s="14" t="s">
        <v>73</v>
      </c>
      <c r="AY112" s="239" t="s">
        <v>116</v>
      </c>
    </row>
    <row r="113" s="15" customFormat="1">
      <c r="A113" s="15"/>
      <c r="B113" s="240"/>
      <c r="C113" s="241"/>
      <c r="D113" s="220" t="s">
        <v>156</v>
      </c>
      <c r="E113" s="242" t="s">
        <v>19</v>
      </c>
      <c r="F113" s="243" t="s">
        <v>159</v>
      </c>
      <c r="G113" s="241"/>
      <c r="H113" s="244">
        <v>26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0" t="s">
        <v>156</v>
      </c>
      <c r="AU113" s="250" t="s">
        <v>80</v>
      </c>
      <c r="AV113" s="15" t="s">
        <v>123</v>
      </c>
      <c r="AW113" s="15" t="s">
        <v>35</v>
      </c>
      <c r="AX113" s="15" t="s">
        <v>78</v>
      </c>
      <c r="AY113" s="250" t="s">
        <v>116</v>
      </c>
    </row>
    <row r="114" s="2" customFormat="1" ht="33" customHeight="1">
      <c r="A114" s="41"/>
      <c r="B114" s="42"/>
      <c r="C114" s="200" t="s">
        <v>170</v>
      </c>
      <c r="D114" s="200" t="s">
        <v>118</v>
      </c>
      <c r="E114" s="201" t="s">
        <v>171</v>
      </c>
      <c r="F114" s="202" t="s">
        <v>172</v>
      </c>
      <c r="G114" s="203" t="s">
        <v>163</v>
      </c>
      <c r="H114" s="204">
        <v>172.40000000000001</v>
      </c>
      <c r="I114" s="205"/>
      <c r="J114" s="206">
        <f>ROUND(I114*H114,2)</f>
        <v>0</v>
      </c>
      <c r="K114" s="202" t="s">
        <v>122</v>
      </c>
      <c r="L114" s="47"/>
      <c r="M114" s="207" t="s">
        <v>19</v>
      </c>
      <c r="N114" s="208" t="s">
        <v>44</v>
      </c>
      <c r="O114" s="87"/>
      <c r="P114" s="209">
        <f>O114*H114</f>
        <v>0</v>
      </c>
      <c r="Q114" s="209">
        <v>0</v>
      </c>
      <c r="R114" s="209">
        <f>Q114*H114</f>
        <v>0</v>
      </c>
      <c r="S114" s="209">
        <v>0</v>
      </c>
      <c r="T114" s="210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1" t="s">
        <v>123</v>
      </c>
      <c r="AT114" s="211" t="s">
        <v>118</v>
      </c>
      <c r="AU114" s="211" t="s">
        <v>80</v>
      </c>
      <c r="AY114" s="20" t="s">
        <v>116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20" t="s">
        <v>78</v>
      </c>
      <c r="BK114" s="212">
        <f>ROUND(I114*H114,2)</f>
        <v>0</v>
      </c>
      <c r="BL114" s="20" t="s">
        <v>123</v>
      </c>
      <c r="BM114" s="211" t="s">
        <v>173</v>
      </c>
    </row>
    <row r="115" s="2" customFormat="1">
      <c r="A115" s="41"/>
      <c r="B115" s="42"/>
      <c r="C115" s="43"/>
      <c r="D115" s="213" t="s">
        <v>125</v>
      </c>
      <c r="E115" s="43"/>
      <c r="F115" s="214" t="s">
        <v>174</v>
      </c>
      <c r="G115" s="43"/>
      <c r="H115" s="43"/>
      <c r="I115" s="215"/>
      <c r="J115" s="43"/>
      <c r="K115" s="43"/>
      <c r="L115" s="47"/>
      <c r="M115" s="216"/>
      <c r="N115" s="217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125</v>
      </c>
      <c r="AU115" s="20" t="s">
        <v>80</v>
      </c>
    </row>
    <row r="116" s="14" customFormat="1">
      <c r="A116" s="14"/>
      <c r="B116" s="229"/>
      <c r="C116" s="230"/>
      <c r="D116" s="220" t="s">
        <v>156</v>
      </c>
      <c r="E116" s="231" t="s">
        <v>19</v>
      </c>
      <c r="F116" s="232" t="s">
        <v>175</v>
      </c>
      <c r="G116" s="230"/>
      <c r="H116" s="233">
        <v>78.099999999999994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9" t="s">
        <v>156</v>
      </c>
      <c r="AU116" s="239" t="s">
        <v>80</v>
      </c>
      <c r="AV116" s="14" t="s">
        <v>80</v>
      </c>
      <c r="AW116" s="14" t="s">
        <v>35</v>
      </c>
      <c r="AX116" s="14" t="s">
        <v>73</v>
      </c>
      <c r="AY116" s="239" t="s">
        <v>116</v>
      </c>
    </row>
    <row r="117" s="14" customFormat="1">
      <c r="A117" s="14"/>
      <c r="B117" s="229"/>
      <c r="C117" s="230"/>
      <c r="D117" s="220" t="s">
        <v>156</v>
      </c>
      <c r="E117" s="231" t="s">
        <v>19</v>
      </c>
      <c r="F117" s="232" t="s">
        <v>176</v>
      </c>
      <c r="G117" s="230"/>
      <c r="H117" s="233">
        <v>94.299999999999997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156</v>
      </c>
      <c r="AU117" s="239" t="s">
        <v>80</v>
      </c>
      <c r="AV117" s="14" t="s">
        <v>80</v>
      </c>
      <c r="AW117" s="14" t="s">
        <v>35</v>
      </c>
      <c r="AX117" s="14" t="s">
        <v>73</v>
      </c>
      <c r="AY117" s="239" t="s">
        <v>116</v>
      </c>
    </row>
    <row r="118" s="15" customFormat="1">
      <c r="A118" s="15"/>
      <c r="B118" s="240"/>
      <c r="C118" s="241"/>
      <c r="D118" s="220" t="s">
        <v>156</v>
      </c>
      <c r="E118" s="242" t="s">
        <v>19</v>
      </c>
      <c r="F118" s="243" t="s">
        <v>159</v>
      </c>
      <c r="G118" s="241"/>
      <c r="H118" s="244">
        <v>172.40000000000001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0" t="s">
        <v>156</v>
      </c>
      <c r="AU118" s="250" t="s">
        <v>80</v>
      </c>
      <c r="AV118" s="15" t="s">
        <v>123</v>
      </c>
      <c r="AW118" s="15" t="s">
        <v>35</v>
      </c>
      <c r="AX118" s="15" t="s">
        <v>78</v>
      </c>
      <c r="AY118" s="250" t="s">
        <v>116</v>
      </c>
    </row>
    <row r="119" s="2" customFormat="1" ht="44.25" customHeight="1">
      <c r="A119" s="41"/>
      <c r="B119" s="42"/>
      <c r="C119" s="200" t="s">
        <v>177</v>
      </c>
      <c r="D119" s="200" t="s">
        <v>118</v>
      </c>
      <c r="E119" s="201" t="s">
        <v>178</v>
      </c>
      <c r="F119" s="202" t="s">
        <v>179</v>
      </c>
      <c r="G119" s="203" t="s">
        <v>163</v>
      </c>
      <c r="H119" s="204">
        <v>86.719999999999999</v>
      </c>
      <c r="I119" s="205"/>
      <c r="J119" s="206">
        <f>ROUND(I119*H119,2)</f>
        <v>0</v>
      </c>
      <c r="K119" s="202" t="s">
        <v>122</v>
      </c>
      <c r="L119" s="47"/>
      <c r="M119" s="207" t="s">
        <v>19</v>
      </c>
      <c r="N119" s="208" t="s">
        <v>44</v>
      </c>
      <c r="O119" s="87"/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10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1" t="s">
        <v>123</v>
      </c>
      <c r="AT119" s="211" t="s">
        <v>118</v>
      </c>
      <c r="AU119" s="211" t="s">
        <v>80</v>
      </c>
      <c r="AY119" s="20" t="s">
        <v>116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20" t="s">
        <v>78</v>
      </c>
      <c r="BK119" s="212">
        <f>ROUND(I119*H119,2)</f>
        <v>0</v>
      </c>
      <c r="BL119" s="20" t="s">
        <v>123</v>
      </c>
      <c r="BM119" s="211" t="s">
        <v>180</v>
      </c>
    </row>
    <row r="120" s="2" customFormat="1">
      <c r="A120" s="41"/>
      <c r="B120" s="42"/>
      <c r="C120" s="43"/>
      <c r="D120" s="213" t="s">
        <v>125</v>
      </c>
      <c r="E120" s="43"/>
      <c r="F120" s="214" t="s">
        <v>181</v>
      </c>
      <c r="G120" s="43"/>
      <c r="H120" s="43"/>
      <c r="I120" s="215"/>
      <c r="J120" s="43"/>
      <c r="K120" s="43"/>
      <c r="L120" s="47"/>
      <c r="M120" s="216"/>
      <c r="N120" s="217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125</v>
      </c>
      <c r="AU120" s="20" t="s">
        <v>80</v>
      </c>
    </row>
    <row r="121" s="14" customFormat="1">
      <c r="A121" s="14"/>
      <c r="B121" s="229"/>
      <c r="C121" s="230"/>
      <c r="D121" s="220" t="s">
        <v>156</v>
      </c>
      <c r="E121" s="231" t="s">
        <v>19</v>
      </c>
      <c r="F121" s="232" t="s">
        <v>182</v>
      </c>
      <c r="G121" s="230"/>
      <c r="H121" s="233">
        <v>86.719999999999999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39" t="s">
        <v>156</v>
      </c>
      <c r="AU121" s="239" t="s">
        <v>80</v>
      </c>
      <c r="AV121" s="14" t="s">
        <v>80</v>
      </c>
      <c r="AW121" s="14" t="s">
        <v>35</v>
      </c>
      <c r="AX121" s="14" t="s">
        <v>78</v>
      </c>
      <c r="AY121" s="239" t="s">
        <v>116</v>
      </c>
    </row>
    <row r="122" s="2" customFormat="1" ht="49.05" customHeight="1">
      <c r="A122" s="41"/>
      <c r="B122" s="42"/>
      <c r="C122" s="200" t="s">
        <v>183</v>
      </c>
      <c r="D122" s="200" t="s">
        <v>118</v>
      </c>
      <c r="E122" s="201" t="s">
        <v>184</v>
      </c>
      <c r="F122" s="202" t="s">
        <v>185</v>
      </c>
      <c r="G122" s="203" t="s">
        <v>163</v>
      </c>
      <c r="H122" s="204">
        <v>42</v>
      </c>
      <c r="I122" s="205"/>
      <c r="J122" s="206">
        <f>ROUND(I122*H122,2)</f>
        <v>0</v>
      </c>
      <c r="K122" s="202" t="s">
        <v>122</v>
      </c>
      <c r="L122" s="47"/>
      <c r="M122" s="207" t="s">
        <v>19</v>
      </c>
      <c r="N122" s="208" t="s">
        <v>44</v>
      </c>
      <c r="O122" s="87"/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1" t="s">
        <v>123</v>
      </c>
      <c r="AT122" s="211" t="s">
        <v>118</v>
      </c>
      <c r="AU122" s="211" t="s">
        <v>80</v>
      </c>
      <c r="AY122" s="20" t="s">
        <v>116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20" t="s">
        <v>78</v>
      </c>
      <c r="BK122" s="212">
        <f>ROUND(I122*H122,2)</f>
        <v>0</v>
      </c>
      <c r="BL122" s="20" t="s">
        <v>123</v>
      </c>
      <c r="BM122" s="211" t="s">
        <v>186</v>
      </c>
    </row>
    <row r="123" s="2" customFormat="1">
      <c r="A123" s="41"/>
      <c r="B123" s="42"/>
      <c r="C123" s="43"/>
      <c r="D123" s="213" t="s">
        <v>125</v>
      </c>
      <c r="E123" s="43"/>
      <c r="F123" s="214" t="s">
        <v>187</v>
      </c>
      <c r="G123" s="43"/>
      <c r="H123" s="43"/>
      <c r="I123" s="215"/>
      <c r="J123" s="43"/>
      <c r="K123" s="43"/>
      <c r="L123" s="47"/>
      <c r="M123" s="216"/>
      <c r="N123" s="217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125</v>
      </c>
      <c r="AU123" s="20" t="s">
        <v>80</v>
      </c>
    </row>
    <row r="124" s="14" customFormat="1">
      <c r="A124" s="14"/>
      <c r="B124" s="229"/>
      <c r="C124" s="230"/>
      <c r="D124" s="220" t="s">
        <v>156</v>
      </c>
      <c r="E124" s="231" t="s">
        <v>19</v>
      </c>
      <c r="F124" s="232" t="s">
        <v>188</v>
      </c>
      <c r="G124" s="230"/>
      <c r="H124" s="233">
        <v>42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9" t="s">
        <v>156</v>
      </c>
      <c r="AU124" s="239" t="s">
        <v>80</v>
      </c>
      <c r="AV124" s="14" t="s">
        <v>80</v>
      </c>
      <c r="AW124" s="14" t="s">
        <v>35</v>
      </c>
      <c r="AX124" s="14" t="s">
        <v>78</v>
      </c>
      <c r="AY124" s="239" t="s">
        <v>116</v>
      </c>
    </row>
    <row r="125" s="2" customFormat="1" ht="62.7" customHeight="1">
      <c r="A125" s="41"/>
      <c r="B125" s="42"/>
      <c r="C125" s="200" t="s">
        <v>8</v>
      </c>
      <c r="D125" s="200" t="s">
        <v>118</v>
      </c>
      <c r="E125" s="201" t="s">
        <v>189</v>
      </c>
      <c r="F125" s="202" t="s">
        <v>190</v>
      </c>
      <c r="G125" s="203" t="s">
        <v>163</v>
      </c>
      <c r="H125" s="204">
        <v>225.52000000000001</v>
      </c>
      <c r="I125" s="205"/>
      <c r="J125" s="206">
        <f>ROUND(I125*H125,2)</f>
        <v>0</v>
      </c>
      <c r="K125" s="202" t="s">
        <v>122</v>
      </c>
      <c r="L125" s="47"/>
      <c r="M125" s="207" t="s">
        <v>19</v>
      </c>
      <c r="N125" s="208" t="s">
        <v>44</v>
      </c>
      <c r="O125" s="87"/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1" t="s">
        <v>123</v>
      </c>
      <c r="AT125" s="211" t="s">
        <v>118</v>
      </c>
      <c r="AU125" s="211" t="s">
        <v>80</v>
      </c>
      <c r="AY125" s="20" t="s">
        <v>116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20" t="s">
        <v>78</v>
      </c>
      <c r="BK125" s="212">
        <f>ROUND(I125*H125,2)</f>
        <v>0</v>
      </c>
      <c r="BL125" s="20" t="s">
        <v>123</v>
      </c>
      <c r="BM125" s="211" t="s">
        <v>191</v>
      </c>
    </row>
    <row r="126" s="2" customFormat="1">
      <c r="A126" s="41"/>
      <c r="B126" s="42"/>
      <c r="C126" s="43"/>
      <c r="D126" s="213" t="s">
        <v>125</v>
      </c>
      <c r="E126" s="43"/>
      <c r="F126" s="214" t="s">
        <v>192</v>
      </c>
      <c r="G126" s="43"/>
      <c r="H126" s="43"/>
      <c r="I126" s="215"/>
      <c r="J126" s="43"/>
      <c r="K126" s="43"/>
      <c r="L126" s="47"/>
      <c r="M126" s="216"/>
      <c r="N126" s="217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125</v>
      </c>
      <c r="AU126" s="20" t="s">
        <v>80</v>
      </c>
    </row>
    <row r="127" s="2" customFormat="1">
      <c r="A127" s="41"/>
      <c r="B127" s="42"/>
      <c r="C127" s="43"/>
      <c r="D127" s="220" t="s">
        <v>166</v>
      </c>
      <c r="E127" s="43"/>
      <c r="F127" s="251" t="s">
        <v>193</v>
      </c>
      <c r="G127" s="43"/>
      <c r="H127" s="43"/>
      <c r="I127" s="215"/>
      <c r="J127" s="43"/>
      <c r="K127" s="43"/>
      <c r="L127" s="47"/>
      <c r="M127" s="216"/>
      <c r="N127" s="217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166</v>
      </c>
      <c r="AU127" s="20" t="s">
        <v>80</v>
      </c>
    </row>
    <row r="128" s="13" customFormat="1">
      <c r="A128" s="13"/>
      <c r="B128" s="218"/>
      <c r="C128" s="219"/>
      <c r="D128" s="220" t="s">
        <v>156</v>
      </c>
      <c r="E128" s="221" t="s">
        <v>19</v>
      </c>
      <c r="F128" s="222" t="s">
        <v>194</v>
      </c>
      <c r="G128" s="219"/>
      <c r="H128" s="221" t="s">
        <v>19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8" t="s">
        <v>156</v>
      </c>
      <c r="AU128" s="228" t="s">
        <v>80</v>
      </c>
      <c r="AV128" s="13" t="s">
        <v>78</v>
      </c>
      <c r="AW128" s="13" t="s">
        <v>35</v>
      </c>
      <c r="AX128" s="13" t="s">
        <v>73</v>
      </c>
      <c r="AY128" s="228" t="s">
        <v>116</v>
      </c>
    </row>
    <row r="129" s="14" customFormat="1">
      <c r="A129" s="14"/>
      <c r="B129" s="229"/>
      <c r="C129" s="230"/>
      <c r="D129" s="220" t="s">
        <v>156</v>
      </c>
      <c r="E129" s="231" t="s">
        <v>19</v>
      </c>
      <c r="F129" s="232" t="s">
        <v>195</v>
      </c>
      <c r="G129" s="230"/>
      <c r="H129" s="233">
        <v>225.52000000000001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9" t="s">
        <v>156</v>
      </c>
      <c r="AU129" s="239" t="s">
        <v>80</v>
      </c>
      <c r="AV129" s="14" t="s">
        <v>80</v>
      </c>
      <c r="AW129" s="14" t="s">
        <v>35</v>
      </c>
      <c r="AX129" s="14" t="s">
        <v>78</v>
      </c>
      <c r="AY129" s="239" t="s">
        <v>116</v>
      </c>
    </row>
    <row r="130" s="2" customFormat="1" ht="44.25" customHeight="1">
      <c r="A130" s="41"/>
      <c r="B130" s="42"/>
      <c r="C130" s="200" t="s">
        <v>196</v>
      </c>
      <c r="D130" s="200" t="s">
        <v>118</v>
      </c>
      <c r="E130" s="201" t="s">
        <v>197</v>
      </c>
      <c r="F130" s="202" t="s">
        <v>198</v>
      </c>
      <c r="G130" s="203" t="s">
        <v>199</v>
      </c>
      <c r="H130" s="204">
        <v>428.488</v>
      </c>
      <c r="I130" s="205"/>
      <c r="J130" s="206">
        <f>ROUND(I130*H130,2)</f>
        <v>0</v>
      </c>
      <c r="K130" s="202" t="s">
        <v>19</v>
      </c>
      <c r="L130" s="47"/>
      <c r="M130" s="207" t="s">
        <v>19</v>
      </c>
      <c r="N130" s="208" t="s">
        <v>44</v>
      </c>
      <c r="O130" s="87"/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1" t="s">
        <v>123</v>
      </c>
      <c r="AT130" s="211" t="s">
        <v>118</v>
      </c>
      <c r="AU130" s="211" t="s">
        <v>80</v>
      </c>
      <c r="AY130" s="20" t="s">
        <v>116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20" t="s">
        <v>78</v>
      </c>
      <c r="BK130" s="212">
        <f>ROUND(I130*H130,2)</f>
        <v>0</v>
      </c>
      <c r="BL130" s="20" t="s">
        <v>123</v>
      </c>
      <c r="BM130" s="211" t="s">
        <v>200</v>
      </c>
    </row>
    <row r="131" s="2" customFormat="1">
      <c r="A131" s="41"/>
      <c r="B131" s="42"/>
      <c r="C131" s="43"/>
      <c r="D131" s="220" t="s">
        <v>166</v>
      </c>
      <c r="E131" s="43"/>
      <c r="F131" s="251" t="s">
        <v>201</v>
      </c>
      <c r="G131" s="43"/>
      <c r="H131" s="43"/>
      <c r="I131" s="215"/>
      <c r="J131" s="43"/>
      <c r="K131" s="43"/>
      <c r="L131" s="47"/>
      <c r="M131" s="216"/>
      <c r="N131" s="217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166</v>
      </c>
      <c r="AU131" s="20" t="s">
        <v>80</v>
      </c>
    </row>
    <row r="132" s="14" customFormat="1">
      <c r="A132" s="14"/>
      <c r="B132" s="229"/>
      <c r="C132" s="230"/>
      <c r="D132" s="220" t="s">
        <v>156</v>
      </c>
      <c r="E132" s="231" t="s">
        <v>19</v>
      </c>
      <c r="F132" s="232" t="s">
        <v>202</v>
      </c>
      <c r="G132" s="230"/>
      <c r="H132" s="233">
        <v>428.488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9" t="s">
        <v>156</v>
      </c>
      <c r="AU132" s="239" t="s">
        <v>80</v>
      </c>
      <c r="AV132" s="14" t="s">
        <v>80</v>
      </c>
      <c r="AW132" s="14" t="s">
        <v>35</v>
      </c>
      <c r="AX132" s="14" t="s">
        <v>78</v>
      </c>
      <c r="AY132" s="239" t="s">
        <v>116</v>
      </c>
    </row>
    <row r="133" s="2" customFormat="1" ht="37.8" customHeight="1">
      <c r="A133" s="41"/>
      <c r="B133" s="42"/>
      <c r="C133" s="200" t="s">
        <v>203</v>
      </c>
      <c r="D133" s="200" t="s">
        <v>118</v>
      </c>
      <c r="E133" s="201" t="s">
        <v>204</v>
      </c>
      <c r="F133" s="202" t="s">
        <v>205</v>
      </c>
      <c r="G133" s="203" t="s">
        <v>163</v>
      </c>
      <c r="H133" s="204">
        <v>225.52000000000001</v>
      </c>
      <c r="I133" s="205"/>
      <c r="J133" s="206">
        <f>ROUND(I133*H133,2)</f>
        <v>0</v>
      </c>
      <c r="K133" s="202" t="s">
        <v>122</v>
      </c>
      <c r="L133" s="47"/>
      <c r="M133" s="207" t="s">
        <v>19</v>
      </c>
      <c r="N133" s="208" t="s">
        <v>44</v>
      </c>
      <c r="O133" s="87"/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1" t="s">
        <v>123</v>
      </c>
      <c r="AT133" s="211" t="s">
        <v>118</v>
      </c>
      <c r="AU133" s="211" t="s">
        <v>80</v>
      </c>
      <c r="AY133" s="20" t="s">
        <v>116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20" t="s">
        <v>78</v>
      </c>
      <c r="BK133" s="212">
        <f>ROUND(I133*H133,2)</f>
        <v>0</v>
      </c>
      <c r="BL133" s="20" t="s">
        <v>123</v>
      </c>
      <c r="BM133" s="211" t="s">
        <v>206</v>
      </c>
    </row>
    <row r="134" s="2" customFormat="1">
      <c r="A134" s="41"/>
      <c r="B134" s="42"/>
      <c r="C134" s="43"/>
      <c r="D134" s="213" t="s">
        <v>125</v>
      </c>
      <c r="E134" s="43"/>
      <c r="F134" s="214" t="s">
        <v>207</v>
      </c>
      <c r="G134" s="43"/>
      <c r="H134" s="43"/>
      <c r="I134" s="215"/>
      <c r="J134" s="43"/>
      <c r="K134" s="43"/>
      <c r="L134" s="47"/>
      <c r="M134" s="216"/>
      <c r="N134" s="217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125</v>
      </c>
      <c r="AU134" s="20" t="s">
        <v>80</v>
      </c>
    </row>
    <row r="135" s="2" customFormat="1" ht="37.8" customHeight="1">
      <c r="A135" s="41"/>
      <c r="B135" s="42"/>
      <c r="C135" s="200" t="s">
        <v>208</v>
      </c>
      <c r="D135" s="200" t="s">
        <v>118</v>
      </c>
      <c r="E135" s="201" t="s">
        <v>209</v>
      </c>
      <c r="F135" s="202" t="s">
        <v>210</v>
      </c>
      <c r="G135" s="203" t="s">
        <v>121</v>
      </c>
      <c r="H135" s="204">
        <v>898</v>
      </c>
      <c r="I135" s="205"/>
      <c r="J135" s="206">
        <f>ROUND(I135*H135,2)</f>
        <v>0</v>
      </c>
      <c r="K135" s="202" t="s">
        <v>122</v>
      </c>
      <c r="L135" s="47"/>
      <c r="M135" s="207" t="s">
        <v>19</v>
      </c>
      <c r="N135" s="208" t="s">
        <v>44</v>
      </c>
      <c r="O135" s="87"/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1" t="s">
        <v>123</v>
      </c>
      <c r="AT135" s="211" t="s">
        <v>118</v>
      </c>
      <c r="AU135" s="211" t="s">
        <v>80</v>
      </c>
      <c r="AY135" s="20" t="s">
        <v>116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20" t="s">
        <v>78</v>
      </c>
      <c r="BK135" s="212">
        <f>ROUND(I135*H135,2)</f>
        <v>0</v>
      </c>
      <c r="BL135" s="20" t="s">
        <v>123</v>
      </c>
      <c r="BM135" s="211" t="s">
        <v>211</v>
      </c>
    </row>
    <row r="136" s="2" customFormat="1">
      <c r="A136" s="41"/>
      <c r="B136" s="42"/>
      <c r="C136" s="43"/>
      <c r="D136" s="213" t="s">
        <v>125</v>
      </c>
      <c r="E136" s="43"/>
      <c r="F136" s="214" t="s">
        <v>212</v>
      </c>
      <c r="G136" s="43"/>
      <c r="H136" s="43"/>
      <c r="I136" s="215"/>
      <c r="J136" s="43"/>
      <c r="K136" s="43"/>
      <c r="L136" s="47"/>
      <c r="M136" s="216"/>
      <c r="N136" s="217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125</v>
      </c>
      <c r="AU136" s="20" t="s">
        <v>80</v>
      </c>
    </row>
    <row r="137" s="2" customFormat="1" ht="37.8" customHeight="1">
      <c r="A137" s="41"/>
      <c r="B137" s="42"/>
      <c r="C137" s="200" t="s">
        <v>213</v>
      </c>
      <c r="D137" s="200" t="s">
        <v>118</v>
      </c>
      <c r="E137" s="201" t="s">
        <v>214</v>
      </c>
      <c r="F137" s="202" t="s">
        <v>215</v>
      </c>
      <c r="G137" s="203" t="s">
        <v>121</v>
      </c>
      <c r="H137" s="204">
        <v>161</v>
      </c>
      <c r="I137" s="205"/>
      <c r="J137" s="206">
        <f>ROUND(I137*H137,2)</f>
        <v>0</v>
      </c>
      <c r="K137" s="202" t="s">
        <v>122</v>
      </c>
      <c r="L137" s="47"/>
      <c r="M137" s="207" t="s">
        <v>19</v>
      </c>
      <c r="N137" s="208" t="s">
        <v>44</v>
      </c>
      <c r="O137" s="87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1" t="s">
        <v>123</v>
      </c>
      <c r="AT137" s="211" t="s">
        <v>118</v>
      </c>
      <c r="AU137" s="211" t="s">
        <v>80</v>
      </c>
      <c r="AY137" s="20" t="s">
        <v>116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20" t="s">
        <v>78</v>
      </c>
      <c r="BK137" s="212">
        <f>ROUND(I137*H137,2)</f>
        <v>0</v>
      </c>
      <c r="BL137" s="20" t="s">
        <v>123</v>
      </c>
      <c r="BM137" s="211" t="s">
        <v>216</v>
      </c>
    </row>
    <row r="138" s="2" customFormat="1">
      <c r="A138" s="41"/>
      <c r="B138" s="42"/>
      <c r="C138" s="43"/>
      <c r="D138" s="213" t="s">
        <v>125</v>
      </c>
      <c r="E138" s="43"/>
      <c r="F138" s="214" t="s">
        <v>217</v>
      </c>
      <c r="G138" s="43"/>
      <c r="H138" s="43"/>
      <c r="I138" s="215"/>
      <c r="J138" s="43"/>
      <c r="K138" s="43"/>
      <c r="L138" s="47"/>
      <c r="M138" s="216"/>
      <c r="N138" s="217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125</v>
      </c>
      <c r="AU138" s="20" t="s">
        <v>80</v>
      </c>
    </row>
    <row r="139" s="13" customFormat="1">
      <c r="A139" s="13"/>
      <c r="B139" s="218"/>
      <c r="C139" s="219"/>
      <c r="D139" s="220" t="s">
        <v>156</v>
      </c>
      <c r="E139" s="221" t="s">
        <v>19</v>
      </c>
      <c r="F139" s="222" t="s">
        <v>218</v>
      </c>
      <c r="G139" s="219"/>
      <c r="H139" s="221" t="s">
        <v>19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8" t="s">
        <v>156</v>
      </c>
      <c r="AU139" s="228" t="s">
        <v>80</v>
      </c>
      <c r="AV139" s="13" t="s">
        <v>78</v>
      </c>
      <c r="AW139" s="13" t="s">
        <v>35</v>
      </c>
      <c r="AX139" s="13" t="s">
        <v>73</v>
      </c>
      <c r="AY139" s="228" t="s">
        <v>116</v>
      </c>
    </row>
    <row r="140" s="14" customFormat="1">
      <c r="A140" s="14"/>
      <c r="B140" s="229"/>
      <c r="C140" s="230"/>
      <c r="D140" s="220" t="s">
        <v>156</v>
      </c>
      <c r="E140" s="231" t="s">
        <v>19</v>
      </c>
      <c r="F140" s="232" t="s">
        <v>219</v>
      </c>
      <c r="G140" s="230"/>
      <c r="H140" s="233">
        <v>161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9" t="s">
        <v>156</v>
      </c>
      <c r="AU140" s="239" t="s">
        <v>80</v>
      </c>
      <c r="AV140" s="14" t="s">
        <v>80</v>
      </c>
      <c r="AW140" s="14" t="s">
        <v>35</v>
      </c>
      <c r="AX140" s="14" t="s">
        <v>73</v>
      </c>
      <c r="AY140" s="239" t="s">
        <v>116</v>
      </c>
    </row>
    <row r="141" s="15" customFormat="1">
      <c r="A141" s="15"/>
      <c r="B141" s="240"/>
      <c r="C141" s="241"/>
      <c r="D141" s="220" t="s">
        <v>156</v>
      </c>
      <c r="E141" s="242" t="s">
        <v>19</v>
      </c>
      <c r="F141" s="243" t="s">
        <v>159</v>
      </c>
      <c r="G141" s="241"/>
      <c r="H141" s="244">
        <v>161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0" t="s">
        <v>156</v>
      </c>
      <c r="AU141" s="250" t="s">
        <v>80</v>
      </c>
      <c r="AV141" s="15" t="s">
        <v>123</v>
      </c>
      <c r="AW141" s="15" t="s">
        <v>35</v>
      </c>
      <c r="AX141" s="15" t="s">
        <v>78</v>
      </c>
      <c r="AY141" s="250" t="s">
        <v>116</v>
      </c>
    </row>
    <row r="142" s="2" customFormat="1" ht="37.8" customHeight="1">
      <c r="A142" s="41"/>
      <c r="B142" s="42"/>
      <c r="C142" s="200" t="s">
        <v>220</v>
      </c>
      <c r="D142" s="200" t="s">
        <v>118</v>
      </c>
      <c r="E142" s="201" t="s">
        <v>221</v>
      </c>
      <c r="F142" s="202" t="s">
        <v>222</v>
      </c>
      <c r="G142" s="203" t="s">
        <v>121</v>
      </c>
      <c r="H142" s="204">
        <v>2408.6669999999999</v>
      </c>
      <c r="I142" s="205"/>
      <c r="J142" s="206">
        <f>ROUND(I142*H142,2)</f>
        <v>0</v>
      </c>
      <c r="K142" s="202" t="s">
        <v>122</v>
      </c>
      <c r="L142" s="47"/>
      <c r="M142" s="207" t="s">
        <v>19</v>
      </c>
      <c r="N142" s="208" t="s">
        <v>44</v>
      </c>
      <c r="O142" s="87"/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1" t="s">
        <v>123</v>
      </c>
      <c r="AT142" s="211" t="s">
        <v>118</v>
      </c>
      <c r="AU142" s="211" t="s">
        <v>80</v>
      </c>
      <c r="AY142" s="20" t="s">
        <v>116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20" t="s">
        <v>78</v>
      </c>
      <c r="BK142" s="212">
        <f>ROUND(I142*H142,2)</f>
        <v>0</v>
      </c>
      <c r="BL142" s="20" t="s">
        <v>123</v>
      </c>
      <c r="BM142" s="211" t="s">
        <v>223</v>
      </c>
    </row>
    <row r="143" s="2" customFormat="1">
      <c r="A143" s="41"/>
      <c r="B143" s="42"/>
      <c r="C143" s="43"/>
      <c r="D143" s="213" t="s">
        <v>125</v>
      </c>
      <c r="E143" s="43"/>
      <c r="F143" s="214" t="s">
        <v>224</v>
      </c>
      <c r="G143" s="43"/>
      <c r="H143" s="43"/>
      <c r="I143" s="215"/>
      <c r="J143" s="43"/>
      <c r="K143" s="43"/>
      <c r="L143" s="47"/>
      <c r="M143" s="216"/>
      <c r="N143" s="217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125</v>
      </c>
      <c r="AU143" s="20" t="s">
        <v>80</v>
      </c>
    </row>
    <row r="144" s="13" customFormat="1">
      <c r="A144" s="13"/>
      <c r="B144" s="218"/>
      <c r="C144" s="219"/>
      <c r="D144" s="220" t="s">
        <v>156</v>
      </c>
      <c r="E144" s="221" t="s">
        <v>19</v>
      </c>
      <c r="F144" s="222" t="s">
        <v>225</v>
      </c>
      <c r="G144" s="219"/>
      <c r="H144" s="221" t="s">
        <v>19</v>
      </c>
      <c r="I144" s="223"/>
      <c r="J144" s="219"/>
      <c r="K144" s="219"/>
      <c r="L144" s="224"/>
      <c r="M144" s="225"/>
      <c r="N144" s="226"/>
      <c r="O144" s="226"/>
      <c r="P144" s="226"/>
      <c r="Q144" s="226"/>
      <c r="R144" s="226"/>
      <c r="S144" s="226"/>
      <c r="T144" s="22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8" t="s">
        <v>156</v>
      </c>
      <c r="AU144" s="228" t="s">
        <v>80</v>
      </c>
      <c r="AV144" s="13" t="s">
        <v>78</v>
      </c>
      <c r="AW144" s="13" t="s">
        <v>35</v>
      </c>
      <c r="AX144" s="13" t="s">
        <v>73</v>
      </c>
      <c r="AY144" s="228" t="s">
        <v>116</v>
      </c>
    </row>
    <row r="145" s="14" customFormat="1">
      <c r="A145" s="14"/>
      <c r="B145" s="229"/>
      <c r="C145" s="230"/>
      <c r="D145" s="220" t="s">
        <v>156</v>
      </c>
      <c r="E145" s="231" t="s">
        <v>19</v>
      </c>
      <c r="F145" s="232" t="s">
        <v>226</v>
      </c>
      <c r="G145" s="230"/>
      <c r="H145" s="233">
        <v>2408.6669999999999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9" t="s">
        <v>156</v>
      </c>
      <c r="AU145" s="239" t="s">
        <v>80</v>
      </c>
      <c r="AV145" s="14" t="s">
        <v>80</v>
      </c>
      <c r="AW145" s="14" t="s">
        <v>35</v>
      </c>
      <c r="AX145" s="14" t="s">
        <v>73</v>
      </c>
      <c r="AY145" s="239" t="s">
        <v>116</v>
      </c>
    </row>
    <row r="146" s="15" customFormat="1">
      <c r="A146" s="15"/>
      <c r="B146" s="240"/>
      <c r="C146" s="241"/>
      <c r="D146" s="220" t="s">
        <v>156</v>
      </c>
      <c r="E146" s="242" t="s">
        <v>19</v>
      </c>
      <c r="F146" s="243" t="s">
        <v>159</v>
      </c>
      <c r="G146" s="241"/>
      <c r="H146" s="244">
        <v>2408.6669999999999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0" t="s">
        <v>156</v>
      </c>
      <c r="AU146" s="250" t="s">
        <v>80</v>
      </c>
      <c r="AV146" s="15" t="s">
        <v>123</v>
      </c>
      <c r="AW146" s="15" t="s">
        <v>35</v>
      </c>
      <c r="AX146" s="15" t="s">
        <v>78</v>
      </c>
      <c r="AY146" s="250" t="s">
        <v>116</v>
      </c>
    </row>
    <row r="147" s="2" customFormat="1" ht="37.8" customHeight="1">
      <c r="A147" s="41"/>
      <c r="B147" s="42"/>
      <c r="C147" s="200" t="s">
        <v>227</v>
      </c>
      <c r="D147" s="200" t="s">
        <v>118</v>
      </c>
      <c r="E147" s="201" t="s">
        <v>228</v>
      </c>
      <c r="F147" s="202" t="s">
        <v>229</v>
      </c>
      <c r="G147" s="203" t="s">
        <v>121</v>
      </c>
      <c r="H147" s="204">
        <v>1284.5999999999999</v>
      </c>
      <c r="I147" s="205"/>
      <c r="J147" s="206">
        <f>ROUND(I147*H147,2)</f>
        <v>0</v>
      </c>
      <c r="K147" s="202" t="s">
        <v>122</v>
      </c>
      <c r="L147" s="47"/>
      <c r="M147" s="207" t="s">
        <v>19</v>
      </c>
      <c r="N147" s="208" t="s">
        <v>44</v>
      </c>
      <c r="O147" s="87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1" t="s">
        <v>123</v>
      </c>
      <c r="AT147" s="211" t="s">
        <v>118</v>
      </c>
      <c r="AU147" s="211" t="s">
        <v>80</v>
      </c>
      <c r="AY147" s="20" t="s">
        <v>116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20" t="s">
        <v>78</v>
      </c>
      <c r="BK147" s="212">
        <f>ROUND(I147*H147,2)</f>
        <v>0</v>
      </c>
      <c r="BL147" s="20" t="s">
        <v>123</v>
      </c>
      <c r="BM147" s="211" t="s">
        <v>230</v>
      </c>
    </row>
    <row r="148" s="2" customFormat="1">
      <c r="A148" s="41"/>
      <c r="B148" s="42"/>
      <c r="C148" s="43"/>
      <c r="D148" s="213" t="s">
        <v>125</v>
      </c>
      <c r="E148" s="43"/>
      <c r="F148" s="214" t="s">
        <v>231</v>
      </c>
      <c r="G148" s="43"/>
      <c r="H148" s="43"/>
      <c r="I148" s="215"/>
      <c r="J148" s="43"/>
      <c r="K148" s="43"/>
      <c r="L148" s="47"/>
      <c r="M148" s="216"/>
      <c r="N148" s="217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125</v>
      </c>
      <c r="AU148" s="20" t="s">
        <v>80</v>
      </c>
    </row>
    <row r="149" s="13" customFormat="1">
      <c r="A149" s="13"/>
      <c r="B149" s="218"/>
      <c r="C149" s="219"/>
      <c r="D149" s="220" t="s">
        <v>156</v>
      </c>
      <c r="E149" s="221" t="s">
        <v>19</v>
      </c>
      <c r="F149" s="222" t="s">
        <v>232</v>
      </c>
      <c r="G149" s="219"/>
      <c r="H149" s="221" t="s">
        <v>19</v>
      </c>
      <c r="I149" s="223"/>
      <c r="J149" s="219"/>
      <c r="K149" s="219"/>
      <c r="L149" s="224"/>
      <c r="M149" s="225"/>
      <c r="N149" s="226"/>
      <c r="O149" s="226"/>
      <c r="P149" s="226"/>
      <c r="Q149" s="226"/>
      <c r="R149" s="226"/>
      <c r="S149" s="226"/>
      <c r="T149" s="22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8" t="s">
        <v>156</v>
      </c>
      <c r="AU149" s="228" t="s">
        <v>80</v>
      </c>
      <c r="AV149" s="13" t="s">
        <v>78</v>
      </c>
      <c r="AW149" s="13" t="s">
        <v>35</v>
      </c>
      <c r="AX149" s="13" t="s">
        <v>73</v>
      </c>
      <c r="AY149" s="228" t="s">
        <v>116</v>
      </c>
    </row>
    <row r="150" s="14" customFormat="1">
      <c r="A150" s="14"/>
      <c r="B150" s="229"/>
      <c r="C150" s="230"/>
      <c r="D150" s="220" t="s">
        <v>156</v>
      </c>
      <c r="E150" s="231" t="s">
        <v>19</v>
      </c>
      <c r="F150" s="232" t="s">
        <v>233</v>
      </c>
      <c r="G150" s="230"/>
      <c r="H150" s="233">
        <v>160.59999999999999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9" t="s">
        <v>156</v>
      </c>
      <c r="AU150" s="239" t="s">
        <v>80</v>
      </c>
      <c r="AV150" s="14" t="s">
        <v>80</v>
      </c>
      <c r="AW150" s="14" t="s">
        <v>35</v>
      </c>
      <c r="AX150" s="14" t="s">
        <v>73</v>
      </c>
      <c r="AY150" s="239" t="s">
        <v>116</v>
      </c>
    </row>
    <row r="151" s="14" customFormat="1">
      <c r="A151" s="14"/>
      <c r="B151" s="229"/>
      <c r="C151" s="230"/>
      <c r="D151" s="220" t="s">
        <v>156</v>
      </c>
      <c r="E151" s="231" t="s">
        <v>19</v>
      </c>
      <c r="F151" s="232" t="s">
        <v>234</v>
      </c>
      <c r="G151" s="230"/>
      <c r="H151" s="233">
        <v>1124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9" t="s">
        <v>156</v>
      </c>
      <c r="AU151" s="239" t="s">
        <v>80</v>
      </c>
      <c r="AV151" s="14" t="s">
        <v>80</v>
      </c>
      <c r="AW151" s="14" t="s">
        <v>35</v>
      </c>
      <c r="AX151" s="14" t="s">
        <v>73</v>
      </c>
      <c r="AY151" s="239" t="s">
        <v>116</v>
      </c>
    </row>
    <row r="152" s="15" customFormat="1">
      <c r="A152" s="15"/>
      <c r="B152" s="240"/>
      <c r="C152" s="241"/>
      <c r="D152" s="220" t="s">
        <v>156</v>
      </c>
      <c r="E152" s="242" t="s">
        <v>19</v>
      </c>
      <c r="F152" s="243" t="s">
        <v>159</v>
      </c>
      <c r="G152" s="241"/>
      <c r="H152" s="244">
        <v>1284.5999999999999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0" t="s">
        <v>156</v>
      </c>
      <c r="AU152" s="250" t="s">
        <v>80</v>
      </c>
      <c r="AV152" s="15" t="s">
        <v>123</v>
      </c>
      <c r="AW152" s="15" t="s">
        <v>35</v>
      </c>
      <c r="AX152" s="15" t="s">
        <v>78</v>
      </c>
      <c r="AY152" s="250" t="s">
        <v>116</v>
      </c>
    </row>
    <row r="153" s="2" customFormat="1" ht="16.5" customHeight="1">
      <c r="A153" s="41"/>
      <c r="B153" s="42"/>
      <c r="C153" s="252" t="s">
        <v>235</v>
      </c>
      <c r="D153" s="252" t="s">
        <v>236</v>
      </c>
      <c r="E153" s="253" t="s">
        <v>237</v>
      </c>
      <c r="F153" s="254" t="s">
        <v>238</v>
      </c>
      <c r="G153" s="255" t="s">
        <v>239</v>
      </c>
      <c r="H153" s="256">
        <v>32.115000000000002</v>
      </c>
      <c r="I153" s="257"/>
      <c r="J153" s="258">
        <f>ROUND(I153*H153,2)</f>
        <v>0</v>
      </c>
      <c r="K153" s="254" t="s">
        <v>122</v>
      </c>
      <c r="L153" s="259"/>
      <c r="M153" s="260" t="s">
        <v>19</v>
      </c>
      <c r="N153" s="261" t="s">
        <v>44</v>
      </c>
      <c r="O153" s="87"/>
      <c r="P153" s="209">
        <f>O153*H153</f>
        <v>0</v>
      </c>
      <c r="Q153" s="209">
        <v>0.001</v>
      </c>
      <c r="R153" s="209">
        <f>Q153*H153</f>
        <v>0.032115000000000005</v>
      </c>
      <c r="S153" s="209">
        <v>0</v>
      </c>
      <c r="T153" s="210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1" t="s">
        <v>160</v>
      </c>
      <c r="AT153" s="211" t="s">
        <v>236</v>
      </c>
      <c r="AU153" s="211" t="s">
        <v>80</v>
      </c>
      <c r="AY153" s="20" t="s">
        <v>116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20" t="s">
        <v>78</v>
      </c>
      <c r="BK153" s="212">
        <f>ROUND(I153*H153,2)</f>
        <v>0</v>
      </c>
      <c r="BL153" s="20" t="s">
        <v>123</v>
      </c>
      <c r="BM153" s="211" t="s">
        <v>240</v>
      </c>
    </row>
    <row r="154" s="14" customFormat="1">
      <c r="A154" s="14"/>
      <c r="B154" s="229"/>
      <c r="C154" s="230"/>
      <c r="D154" s="220" t="s">
        <v>156</v>
      </c>
      <c r="E154" s="231" t="s">
        <v>19</v>
      </c>
      <c r="F154" s="232" t="s">
        <v>241</v>
      </c>
      <c r="G154" s="230"/>
      <c r="H154" s="233">
        <v>32.115000000000002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39" t="s">
        <v>156</v>
      </c>
      <c r="AU154" s="239" t="s">
        <v>80</v>
      </c>
      <c r="AV154" s="14" t="s">
        <v>80</v>
      </c>
      <c r="AW154" s="14" t="s">
        <v>35</v>
      </c>
      <c r="AX154" s="14" t="s">
        <v>78</v>
      </c>
      <c r="AY154" s="239" t="s">
        <v>116</v>
      </c>
    </row>
    <row r="155" s="2" customFormat="1" ht="33" customHeight="1">
      <c r="A155" s="41"/>
      <c r="B155" s="42"/>
      <c r="C155" s="200" t="s">
        <v>242</v>
      </c>
      <c r="D155" s="200" t="s">
        <v>118</v>
      </c>
      <c r="E155" s="201" t="s">
        <v>243</v>
      </c>
      <c r="F155" s="202" t="s">
        <v>244</v>
      </c>
      <c r="G155" s="203" t="s">
        <v>121</v>
      </c>
      <c r="H155" s="204">
        <v>2561.9000000000001</v>
      </c>
      <c r="I155" s="205"/>
      <c r="J155" s="206">
        <f>ROUND(I155*H155,2)</f>
        <v>0</v>
      </c>
      <c r="K155" s="202" t="s">
        <v>122</v>
      </c>
      <c r="L155" s="47"/>
      <c r="M155" s="207" t="s">
        <v>19</v>
      </c>
      <c r="N155" s="208" t="s">
        <v>44</v>
      </c>
      <c r="O155" s="87"/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10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1" t="s">
        <v>123</v>
      </c>
      <c r="AT155" s="211" t="s">
        <v>118</v>
      </c>
      <c r="AU155" s="211" t="s">
        <v>80</v>
      </c>
      <c r="AY155" s="20" t="s">
        <v>116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20" t="s">
        <v>78</v>
      </c>
      <c r="BK155" s="212">
        <f>ROUND(I155*H155,2)</f>
        <v>0</v>
      </c>
      <c r="BL155" s="20" t="s">
        <v>123</v>
      </c>
      <c r="BM155" s="211" t="s">
        <v>245</v>
      </c>
    </row>
    <row r="156" s="2" customFormat="1">
      <c r="A156" s="41"/>
      <c r="B156" s="42"/>
      <c r="C156" s="43"/>
      <c r="D156" s="213" t="s">
        <v>125</v>
      </c>
      <c r="E156" s="43"/>
      <c r="F156" s="214" t="s">
        <v>246</v>
      </c>
      <c r="G156" s="43"/>
      <c r="H156" s="43"/>
      <c r="I156" s="215"/>
      <c r="J156" s="43"/>
      <c r="K156" s="43"/>
      <c r="L156" s="47"/>
      <c r="M156" s="216"/>
      <c r="N156" s="217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125</v>
      </c>
      <c r="AU156" s="20" t="s">
        <v>80</v>
      </c>
    </row>
    <row r="157" s="14" customFormat="1">
      <c r="A157" s="14"/>
      <c r="B157" s="229"/>
      <c r="C157" s="230"/>
      <c r="D157" s="220" t="s">
        <v>156</v>
      </c>
      <c r="E157" s="231" t="s">
        <v>19</v>
      </c>
      <c r="F157" s="232" t="s">
        <v>247</v>
      </c>
      <c r="G157" s="230"/>
      <c r="H157" s="233">
        <v>2331.9000000000001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39" t="s">
        <v>156</v>
      </c>
      <c r="AU157" s="239" t="s">
        <v>80</v>
      </c>
      <c r="AV157" s="14" t="s">
        <v>80</v>
      </c>
      <c r="AW157" s="14" t="s">
        <v>35</v>
      </c>
      <c r="AX157" s="14" t="s">
        <v>73</v>
      </c>
      <c r="AY157" s="239" t="s">
        <v>116</v>
      </c>
    </row>
    <row r="158" s="14" customFormat="1">
      <c r="A158" s="14"/>
      <c r="B158" s="229"/>
      <c r="C158" s="230"/>
      <c r="D158" s="220" t="s">
        <v>156</v>
      </c>
      <c r="E158" s="231" t="s">
        <v>19</v>
      </c>
      <c r="F158" s="232" t="s">
        <v>248</v>
      </c>
      <c r="G158" s="230"/>
      <c r="H158" s="233">
        <v>230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9" t="s">
        <v>156</v>
      </c>
      <c r="AU158" s="239" t="s">
        <v>80</v>
      </c>
      <c r="AV158" s="14" t="s">
        <v>80</v>
      </c>
      <c r="AW158" s="14" t="s">
        <v>35</v>
      </c>
      <c r="AX158" s="14" t="s">
        <v>73</v>
      </c>
      <c r="AY158" s="239" t="s">
        <v>116</v>
      </c>
    </row>
    <row r="159" s="15" customFormat="1">
      <c r="A159" s="15"/>
      <c r="B159" s="240"/>
      <c r="C159" s="241"/>
      <c r="D159" s="220" t="s">
        <v>156</v>
      </c>
      <c r="E159" s="242" t="s">
        <v>19</v>
      </c>
      <c r="F159" s="243" t="s">
        <v>159</v>
      </c>
      <c r="G159" s="241"/>
      <c r="H159" s="244">
        <v>2561.9000000000001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0" t="s">
        <v>156</v>
      </c>
      <c r="AU159" s="250" t="s">
        <v>80</v>
      </c>
      <c r="AV159" s="15" t="s">
        <v>123</v>
      </c>
      <c r="AW159" s="15" t="s">
        <v>35</v>
      </c>
      <c r="AX159" s="15" t="s">
        <v>78</v>
      </c>
      <c r="AY159" s="250" t="s">
        <v>116</v>
      </c>
    </row>
    <row r="160" s="2" customFormat="1" ht="37.8" customHeight="1">
      <c r="A160" s="41"/>
      <c r="B160" s="42"/>
      <c r="C160" s="200" t="s">
        <v>7</v>
      </c>
      <c r="D160" s="200" t="s">
        <v>118</v>
      </c>
      <c r="E160" s="201" t="s">
        <v>249</v>
      </c>
      <c r="F160" s="202" t="s">
        <v>250</v>
      </c>
      <c r="G160" s="203" t="s">
        <v>121</v>
      </c>
      <c r="H160" s="204">
        <v>160.59999999999999</v>
      </c>
      <c r="I160" s="205"/>
      <c r="J160" s="206">
        <f>ROUND(I160*H160,2)</f>
        <v>0</v>
      </c>
      <c r="K160" s="202" t="s">
        <v>122</v>
      </c>
      <c r="L160" s="47"/>
      <c r="M160" s="207" t="s">
        <v>19</v>
      </c>
      <c r="N160" s="208" t="s">
        <v>44</v>
      </c>
      <c r="O160" s="87"/>
      <c r="P160" s="209">
        <f>O160*H160</f>
        <v>0</v>
      </c>
      <c r="Q160" s="209">
        <v>0</v>
      </c>
      <c r="R160" s="209">
        <f>Q160*H160</f>
        <v>0</v>
      </c>
      <c r="S160" s="209">
        <v>0</v>
      </c>
      <c r="T160" s="210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1" t="s">
        <v>123</v>
      </c>
      <c r="AT160" s="211" t="s">
        <v>118</v>
      </c>
      <c r="AU160" s="211" t="s">
        <v>80</v>
      </c>
      <c r="AY160" s="20" t="s">
        <v>116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20" t="s">
        <v>78</v>
      </c>
      <c r="BK160" s="212">
        <f>ROUND(I160*H160,2)</f>
        <v>0</v>
      </c>
      <c r="BL160" s="20" t="s">
        <v>123</v>
      </c>
      <c r="BM160" s="211" t="s">
        <v>251</v>
      </c>
    </row>
    <row r="161" s="2" customFormat="1">
      <c r="A161" s="41"/>
      <c r="B161" s="42"/>
      <c r="C161" s="43"/>
      <c r="D161" s="213" t="s">
        <v>125</v>
      </c>
      <c r="E161" s="43"/>
      <c r="F161" s="214" t="s">
        <v>252</v>
      </c>
      <c r="G161" s="43"/>
      <c r="H161" s="43"/>
      <c r="I161" s="215"/>
      <c r="J161" s="43"/>
      <c r="K161" s="43"/>
      <c r="L161" s="47"/>
      <c r="M161" s="216"/>
      <c r="N161" s="217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125</v>
      </c>
      <c r="AU161" s="20" t="s">
        <v>80</v>
      </c>
    </row>
    <row r="162" s="12" customFormat="1" ht="22.8" customHeight="1">
      <c r="A162" s="12"/>
      <c r="B162" s="184"/>
      <c r="C162" s="185"/>
      <c r="D162" s="186" t="s">
        <v>72</v>
      </c>
      <c r="E162" s="198" t="s">
        <v>80</v>
      </c>
      <c r="F162" s="198" t="s">
        <v>253</v>
      </c>
      <c r="G162" s="185"/>
      <c r="H162" s="185"/>
      <c r="I162" s="188"/>
      <c r="J162" s="199">
        <f>BK162</f>
        <v>0</v>
      </c>
      <c r="K162" s="185"/>
      <c r="L162" s="190"/>
      <c r="M162" s="191"/>
      <c r="N162" s="192"/>
      <c r="O162" s="192"/>
      <c r="P162" s="193">
        <f>SUM(P163:P188)</f>
        <v>0</v>
      </c>
      <c r="Q162" s="192"/>
      <c r="R162" s="193">
        <f>SUM(R163:R188)</f>
        <v>194.91289372</v>
      </c>
      <c r="S162" s="192"/>
      <c r="T162" s="194">
        <f>SUM(T163:T188)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5" t="s">
        <v>78</v>
      </c>
      <c r="AT162" s="196" t="s">
        <v>72</v>
      </c>
      <c r="AU162" s="196" t="s">
        <v>78</v>
      </c>
      <c r="AY162" s="195" t="s">
        <v>116</v>
      </c>
      <c r="BK162" s="197">
        <f>SUM(BK163:BK188)</f>
        <v>0</v>
      </c>
    </row>
    <row r="163" s="2" customFormat="1" ht="44.25" customHeight="1">
      <c r="A163" s="41"/>
      <c r="B163" s="42"/>
      <c r="C163" s="200" t="s">
        <v>254</v>
      </c>
      <c r="D163" s="200" t="s">
        <v>118</v>
      </c>
      <c r="E163" s="201" t="s">
        <v>255</v>
      </c>
      <c r="F163" s="202" t="s">
        <v>256</v>
      </c>
      <c r="G163" s="203" t="s">
        <v>163</v>
      </c>
      <c r="H163" s="204">
        <v>21</v>
      </c>
      <c r="I163" s="205"/>
      <c r="J163" s="206">
        <f>ROUND(I163*H163,2)</f>
        <v>0</v>
      </c>
      <c r="K163" s="202" t="s">
        <v>122</v>
      </c>
      <c r="L163" s="47"/>
      <c r="M163" s="207" t="s">
        <v>19</v>
      </c>
      <c r="N163" s="208" t="s">
        <v>44</v>
      </c>
      <c r="O163" s="87"/>
      <c r="P163" s="209">
        <f>O163*H163</f>
        <v>0</v>
      </c>
      <c r="Q163" s="209">
        <v>1.6299999999999999</v>
      </c>
      <c r="R163" s="209">
        <f>Q163*H163</f>
        <v>34.229999999999997</v>
      </c>
      <c r="S163" s="209">
        <v>0</v>
      </c>
      <c r="T163" s="210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1" t="s">
        <v>123</v>
      </c>
      <c r="AT163" s="211" t="s">
        <v>118</v>
      </c>
      <c r="AU163" s="211" t="s">
        <v>80</v>
      </c>
      <c r="AY163" s="20" t="s">
        <v>116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20" t="s">
        <v>78</v>
      </c>
      <c r="BK163" s="212">
        <f>ROUND(I163*H163,2)</f>
        <v>0</v>
      </c>
      <c r="BL163" s="20" t="s">
        <v>123</v>
      </c>
      <c r="BM163" s="211" t="s">
        <v>257</v>
      </c>
    </row>
    <row r="164" s="2" customFormat="1">
      <c r="A164" s="41"/>
      <c r="B164" s="42"/>
      <c r="C164" s="43"/>
      <c r="D164" s="213" t="s">
        <v>125</v>
      </c>
      <c r="E164" s="43"/>
      <c r="F164" s="214" t="s">
        <v>258</v>
      </c>
      <c r="G164" s="43"/>
      <c r="H164" s="43"/>
      <c r="I164" s="215"/>
      <c r="J164" s="43"/>
      <c r="K164" s="43"/>
      <c r="L164" s="47"/>
      <c r="M164" s="216"/>
      <c r="N164" s="217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125</v>
      </c>
      <c r="AU164" s="20" t="s">
        <v>80</v>
      </c>
    </row>
    <row r="165" s="2" customFormat="1">
      <c r="A165" s="41"/>
      <c r="B165" s="42"/>
      <c r="C165" s="43"/>
      <c r="D165" s="220" t="s">
        <v>166</v>
      </c>
      <c r="E165" s="43"/>
      <c r="F165" s="251" t="s">
        <v>259</v>
      </c>
      <c r="G165" s="43"/>
      <c r="H165" s="43"/>
      <c r="I165" s="215"/>
      <c r="J165" s="43"/>
      <c r="K165" s="43"/>
      <c r="L165" s="47"/>
      <c r="M165" s="216"/>
      <c r="N165" s="217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166</v>
      </c>
      <c r="AU165" s="20" t="s">
        <v>80</v>
      </c>
    </row>
    <row r="166" s="14" customFormat="1">
      <c r="A166" s="14"/>
      <c r="B166" s="229"/>
      <c r="C166" s="230"/>
      <c r="D166" s="220" t="s">
        <v>156</v>
      </c>
      <c r="E166" s="231" t="s">
        <v>19</v>
      </c>
      <c r="F166" s="232" t="s">
        <v>260</v>
      </c>
      <c r="G166" s="230"/>
      <c r="H166" s="233">
        <v>21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39" t="s">
        <v>156</v>
      </c>
      <c r="AU166" s="239" t="s">
        <v>80</v>
      </c>
      <c r="AV166" s="14" t="s">
        <v>80</v>
      </c>
      <c r="AW166" s="14" t="s">
        <v>35</v>
      </c>
      <c r="AX166" s="14" t="s">
        <v>73</v>
      </c>
      <c r="AY166" s="239" t="s">
        <v>116</v>
      </c>
    </row>
    <row r="167" s="15" customFormat="1">
      <c r="A167" s="15"/>
      <c r="B167" s="240"/>
      <c r="C167" s="241"/>
      <c r="D167" s="220" t="s">
        <v>156</v>
      </c>
      <c r="E167" s="242" t="s">
        <v>19</v>
      </c>
      <c r="F167" s="243" t="s">
        <v>159</v>
      </c>
      <c r="G167" s="241"/>
      <c r="H167" s="244">
        <v>21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0" t="s">
        <v>156</v>
      </c>
      <c r="AU167" s="250" t="s">
        <v>80</v>
      </c>
      <c r="AV167" s="15" t="s">
        <v>123</v>
      </c>
      <c r="AW167" s="15" t="s">
        <v>35</v>
      </c>
      <c r="AX167" s="15" t="s">
        <v>78</v>
      </c>
      <c r="AY167" s="250" t="s">
        <v>116</v>
      </c>
    </row>
    <row r="168" s="2" customFormat="1" ht="44.25" customHeight="1">
      <c r="A168" s="41"/>
      <c r="B168" s="42"/>
      <c r="C168" s="200" t="s">
        <v>261</v>
      </c>
      <c r="D168" s="200" t="s">
        <v>118</v>
      </c>
      <c r="E168" s="201" t="s">
        <v>262</v>
      </c>
      <c r="F168" s="202" t="s">
        <v>263</v>
      </c>
      <c r="G168" s="203" t="s">
        <v>163</v>
      </c>
      <c r="H168" s="204">
        <v>86.719999999999999</v>
      </c>
      <c r="I168" s="205"/>
      <c r="J168" s="206">
        <f>ROUND(I168*H168,2)</f>
        <v>0</v>
      </c>
      <c r="K168" s="202" t="s">
        <v>122</v>
      </c>
      <c r="L168" s="47"/>
      <c r="M168" s="207" t="s">
        <v>19</v>
      </c>
      <c r="N168" s="208" t="s">
        <v>44</v>
      </c>
      <c r="O168" s="87"/>
      <c r="P168" s="209">
        <f>O168*H168</f>
        <v>0</v>
      </c>
      <c r="Q168" s="209">
        <v>1.6299999999999999</v>
      </c>
      <c r="R168" s="209">
        <f>Q168*H168</f>
        <v>141.3536</v>
      </c>
      <c r="S168" s="209">
        <v>0</v>
      </c>
      <c r="T168" s="210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1" t="s">
        <v>123</v>
      </c>
      <c r="AT168" s="211" t="s">
        <v>118</v>
      </c>
      <c r="AU168" s="211" t="s">
        <v>80</v>
      </c>
      <c r="AY168" s="20" t="s">
        <v>116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20" t="s">
        <v>78</v>
      </c>
      <c r="BK168" s="212">
        <f>ROUND(I168*H168,2)</f>
        <v>0</v>
      </c>
      <c r="BL168" s="20" t="s">
        <v>123</v>
      </c>
      <c r="BM168" s="211" t="s">
        <v>264</v>
      </c>
    </row>
    <row r="169" s="2" customFormat="1">
      <c r="A169" s="41"/>
      <c r="B169" s="42"/>
      <c r="C169" s="43"/>
      <c r="D169" s="213" t="s">
        <v>125</v>
      </c>
      <c r="E169" s="43"/>
      <c r="F169" s="214" t="s">
        <v>265</v>
      </c>
      <c r="G169" s="43"/>
      <c r="H169" s="43"/>
      <c r="I169" s="215"/>
      <c r="J169" s="43"/>
      <c r="K169" s="43"/>
      <c r="L169" s="47"/>
      <c r="M169" s="216"/>
      <c r="N169" s="217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125</v>
      </c>
      <c r="AU169" s="20" t="s">
        <v>80</v>
      </c>
    </row>
    <row r="170" s="2" customFormat="1">
      <c r="A170" s="41"/>
      <c r="B170" s="42"/>
      <c r="C170" s="43"/>
      <c r="D170" s="220" t="s">
        <v>166</v>
      </c>
      <c r="E170" s="43"/>
      <c r="F170" s="251" t="s">
        <v>266</v>
      </c>
      <c r="G170" s="43"/>
      <c r="H170" s="43"/>
      <c r="I170" s="215"/>
      <c r="J170" s="43"/>
      <c r="K170" s="43"/>
      <c r="L170" s="47"/>
      <c r="M170" s="216"/>
      <c r="N170" s="217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166</v>
      </c>
      <c r="AU170" s="20" t="s">
        <v>80</v>
      </c>
    </row>
    <row r="171" s="14" customFormat="1">
      <c r="A171" s="14"/>
      <c r="B171" s="229"/>
      <c r="C171" s="230"/>
      <c r="D171" s="220" t="s">
        <v>156</v>
      </c>
      <c r="E171" s="231" t="s">
        <v>19</v>
      </c>
      <c r="F171" s="232" t="s">
        <v>267</v>
      </c>
      <c r="G171" s="230"/>
      <c r="H171" s="233">
        <v>86.719999999999999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39" t="s">
        <v>156</v>
      </c>
      <c r="AU171" s="239" t="s">
        <v>80</v>
      </c>
      <c r="AV171" s="14" t="s">
        <v>80</v>
      </c>
      <c r="AW171" s="14" t="s">
        <v>35</v>
      </c>
      <c r="AX171" s="14" t="s">
        <v>78</v>
      </c>
      <c r="AY171" s="239" t="s">
        <v>116</v>
      </c>
    </row>
    <row r="172" s="2" customFormat="1" ht="55.5" customHeight="1">
      <c r="A172" s="41"/>
      <c r="B172" s="42"/>
      <c r="C172" s="200" t="s">
        <v>268</v>
      </c>
      <c r="D172" s="200" t="s">
        <v>118</v>
      </c>
      <c r="E172" s="201" t="s">
        <v>269</v>
      </c>
      <c r="F172" s="202" t="s">
        <v>270</v>
      </c>
      <c r="G172" s="203" t="s">
        <v>121</v>
      </c>
      <c r="H172" s="204">
        <v>965.20000000000005</v>
      </c>
      <c r="I172" s="205"/>
      <c r="J172" s="206">
        <f>ROUND(I172*H172,2)</f>
        <v>0</v>
      </c>
      <c r="K172" s="202" t="s">
        <v>122</v>
      </c>
      <c r="L172" s="47"/>
      <c r="M172" s="207" t="s">
        <v>19</v>
      </c>
      <c r="N172" s="208" t="s">
        <v>44</v>
      </c>
      <c r="O172" s="87"/>
      <c r="P172" s="209">
        <f>O172*H172</f>
        <v>0</v>
      </c>
      <c r="Q172" s="209">
        <v>0.00027</v>
      </c>
      <c r="R172" s="209">
        <f>Q172*H172</f>
        <v>0.260604</v>
      </c>
      <c r="S172" s="209">
        <v>0</v>
      </c>
      <c r="T172" s="210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1" t="s">
        <v>123</v>
      </c>
      <c r="AT172" s="211" t="s">
        <v>118</v>
      </c>
      <c r="AU172" s="211" t="s">
        <v>80</v>
      </c>
      <c r="AY172" s="20" t="s">
        <v>116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20" t="s">
        <v>78</v>
      </c>
      <c r="BK172" s="212">
        <f>ROUND(I172*H172,2)</f>
        <v>0</v>
      </c>
      <c r="BL172" s="20" t="s">
        <v>123</v>
      </c>
      <c r="BM172" s="211" t="s">
        <v>271</v>
      </c>
    </row>
    <row r="173" s="2" customFormat="1">
      <c r="A173" s="41"/>
      <c r="B173" s="42"/>
      <c r="C173" s="43"/>
      <c r="D173" s="213" t="s">
        <v>125</v>
      </c>
      <c r="E173" s="43"/>
      <c r="F173" s="214" t="s">
        <v>272</v>
      </c>
      <c r="G173" s="43"/>
      <c r="H173" s="43"/>
      <c r="I173" s="215"/>
      <c r="J173" s="43"/>
      <c r="K173" s="43"/>
      <c r="L173" s="47"/>
      <c r="M173" s="216"/>
      <c r="N173" s="217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125</v>
      </c>
      <c r="AU173" s="20" t="s">
        <v>80</v>
      </c>
    </row>
    <row r="174" s="14" customFormat="1">
      <c r="A174" s="14"/>
      <c r="B174" s="229"/>
      <c r="C174" s="230"/>
      <c r="D174" s="220" t="s">
        <v>156</v>
      </c>
      <c r="E174" s="231" t="s">
        <v>19</v>
      </c>
      <c r="F174" s="232" t="s">
        <v>273</v>
      </c>
      <c r="G174" s="230"/>
      <c r="H174" s="233">
        <v>98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39" t="s">
        <v>156</v>
      </c>
      <c r="AU174" s="239" t="s">
        <v>80</v>
      </c>
      <c r="AV174" s="14" t="s">
        <v>80</v>
      </c>
      <c r="AW174" s="14" t="s">
        <v>35</v>
      </c>
      <c r="AX174" s="14" t="s">
        <v>73</v>
      </c>
      <c r="AY174" s="239" t="s">
        <v>116</v>
      </c>
    </row>
    <row r="175" s="14" customFormat="1">
      <c r="A175" s="14"/>
      <c r="B175" s="229"/>
      <c r="C175" s="230"/>
      <c r="D175" s="220" t="s">
        <v>156</v>
      </c>
      <c r="E175" s="231" t="s">
        <v>19</v>
      </c>
      <c r="F175" s="232" t="s">
        <v>274</v>
      </c>
      <c r="G175" s="230"/>
      <c r="H175" s="233">
        <v>867.20000000000005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39" t="s">
        <v>156</v>
      </c>
      <c r="AU175" s="239" t="s">
        <v>80</v>
      </c>
      <c r="AV175" s="14" t="s">
        <v>80</v>
      </c>
      <c r="AW175" s="14" t="s">
        <v>35</v>
      </c>
      <c r="AX175" s="14" t="s">
        <v>73</v>
      </c>
      <c r="AY175" s="239" t="s">
        <v>116</v>
      </c>
    </row>
    <row r="176" s="15" customFormat="1">
      <c r="A176" s="15"/>
      <c r="B176" s="240"/>
      <c r="C176" s="241"/>
      <c r="D176" s="220" t="s">
        <v>156</v>
      </c>
      <c r="E176" s="242" t="s">
        <v>19</v>
      </c>
      <c r="F176" s="243" t="s">
        <v>159</v>
      </c>
      <c r="G176" s="241"/>
      <c r="H176" s="244">
        <v>965.20000000000005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0" t="s">
        <v>156</v>
      </c>
      <c r="AU176" s="250" t="s">
        <v>80</v>
      </c>
      <c r="AV176" s="15" t="s">
        <v>123</v>
      </c>
      <c r="AW176" s="15" t="s">
        <v>35</v>
      </c>
      <c r="AX176" s="15" t="s">
        <v>78</v>
      </c>
      <c r="AY176" s="250" t="s">
        <v>116</v>
      </c>
    </row>
    <row r="177" s="2" customFormat="1" ht="24.15" customHeight="1">
      <c r="A177" s="41"/>
      <c r="B177" s="42"/>
      <c r="C177" s="252" t="s">
        <v>275</v>
      </c>
      <c r="D177" s="252" t="s">
        <v>236</v>
      </c>
      <c r="E177" s="253" t="s">
        <v>276</v>
      </c>
      <c r="F177" s="254" t="s">
        <v>277</v>
      </c>
      <c r="G177" s="255" t="s">
        <v>121</v>
      </c>
      <c r="H177" s="256">
        <v>1013.46</v>
      </c>
      <c r="I177" s="257"/>
      <c r="J177" s="258">
        <f>ROUND(I177*H177,2)</f>
        <v>0</v>
      </c>
      <c r="K177" s="254" t="s">
        <v>122</v>
      </c>
      <c r="L177" s="259"/>
      <c r="M177" s="260" t="s">
        <v>19</v>
      </c>
      <c r="N177" s="261" t="s">
        <v>44</v>
      </c>
      <c r="O177" s="87"/>
      <c r="P177" s="209">
        <f>O177*H177</f>
        <v>0</v>
      </c>
      <c r="Q177" s="209">
        <v>0.00029999999999999997</v>
      </c>
      <c r="R177" s="209">
        <f>Q177*H177</f>
        <v>0.30403799999999997</v>
      </c>
      <c r="S177" s="209">
        <v>0</v>
      </c>
      <c r="T177" s="210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1" t="s">
        <v>160</v>
      </c>
      <c r="AT177" s="211" t="s">
        <v>236</v>
      </c>
      <c r="AU177" s="211" t="s">
        <v>80</v>
      </c>
      <c r="AY177" s="20" t="s">
        <v>116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20" t="s">
        <v>78</v>
      </c>
      <c r="BK177" s="212">
        <f>ROUND(I177*H177,2)</f>
        <v>0</v>
      </c>
      <c r="BL177" s="20" t="s">
        <v>123</v>
      </c>
      <c r="BM177" s="211" t="s">
        <v>278</v>
      </c>
    </row>
    <row r="178" s="14" customFormat="1">
      <c r="A178" s="14"/>
      <c r="B178" s="229"/>
      <c r="C178" s="230"/>
      <c r="D178" s="220" t="s">
        <v>156</v>
      </c>
      <c r="E178" s="231" t="s">
        <v>19</v>
      </c>
      <c r="F178" s="232" t="s">
        <v>279</v>
      </c>
      <c r="G178" s="230"/>
      <c r="H178" s="233">
        <v>1013.46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9" t="s">
        <v>156</v>
      </c>
      <c r="AU178" s="239" t="s">
        <v>80</v>
      </c>
      <c r="AV178" s="14" t="s">
        <v>80</v>
      </c>
      <c r="AW178" s="14" t="s">
        <v>35</v>
      </c>
      <c r="AX178" s="14" t="s">
        <v>78</v>
      </c>
      <c r="AY178" s="239" t="s">
        <v>116</v>
      </c>
    </row>
    <row r="179" s="2" customFormat="1" ht="24.15" customHeight="1">
      <c r="A179" s="41"/>
      <c r="B179" s="42"/>
      <c r="C179" s="200" t="s">
        <v>280</v>
      </c>
      <c r="D179" s="200" t="s">
        <v>118</v>
      </c>
      <c r="E179" s="201" t="s">
        <v>281</v>
      </c>
      <c r="F179" s="202" t="s">
        <v>282</v>
      </c>
      <c r="G179" s="203" t="s">
        <v>163</v>
      </c>
      <c r="H179" s="204">
        <v>7.4000000000000004</v>
      </c>
      <c r="I179" s="205"/>
      <c r="J179" s="206">
        <f>ROUND(I179*H179,2)</f>
        <v>0</v>
      </c>
      <c r="K179" s="202" t="s">
        <v>122</v>
      </c>
      <c r="L179" s="47"/>
      <c r="M179" s="207" t="s">
        <v>19</v>
      </c>
      <c r="N179" s="208" t="s">
        <v>44</v>
      </c>
      <c r="O179" s="87"/>
      <c r="P179" s="209">
        <f>O179*H179</f>
        <v>0</v>
      </c>
      <c r="Q179" s="209">
        <v>2.5018699999999998</v>
      </c>
      <c r="R179" s="209">
        <f>Q179*H179</f>
        <v>18.513838</v>
      </c>
      <c r="S179" s="209">
        <v>0</v>
      </c>
      <c r="T179" s="210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1" t="s">
        <v>123</v>
      </c>
      <c r="AT179" s="211" t="s">
        <v>118</v>
      </c>
      <c r="AU179" s="211" t="s">
        <v>80</v>
      </c>
      <c r="AY179" s="20" t="s">
        <v>116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20" t="s">
        <v>78</v>
      </c>
      <c r="BK179" s="212">
        <f>ROUND(I179*H179,2)</f>
        <v>0</v>
      </c>
      <c r="BL179" s="20" t="s">
        <v>123</v>
      </c>
      <c r="BM179" s="211" t="s">
        <v>283</v>
      </c>
    </row>
    <row r="180" s="2" customFormat="1">
      <c r="A180" s="41"/>
      <c r="B180" s="42"/>
      <c r="C180" s="43"/>
      <c r="D180" s="213" t="s">
        <v>125</v>
      </c>
      <c r="E180" s="43"/>
      <c r="F180" s="214" t="s">
        <v>284</v>
      </c>
      <c r="G180" s="43"/>
      <c r="H180" s="43"/>
      <c r="I180" s="215"/>
      <c r="J180" s="43"/>
      <c r="K180" s="43"/>
      <c r="L180" s="47"/>
      <c r="M180" s="216"/>
      <c r="N180" s="217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125</v>
      </c>
      <c r="AU180" s="20" t="s">
        <v>80</v>
      </c>
    </row>
    <row r="181" s="14" customFormat="1">
      <c r="A181" s="14"/>
      <c r="B181" s="229"/>
      <c r="C181" s="230"/>
      <c r="D181" s="220" t="s">
        <v>156</v>
      </c>
      <c r="E181" s="231" t="s">
        <v>19</v>
      </c>
      <c r="F181" s="232" t="s">
        <v>285</v>
      </c>
      <c r="G181" s="230"/>
      <c r="H181" s="233">
        <v>4.2000000000000002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9" t="s">
        <v>156</v>
      </c>
      <c r="AU181" s="239" t="s">
        <v>80</v>
      </c>
      <c r="AV181" s="14" t="s">
        <v>80</v>
      </c>
      <c r="AW181" s="14" t="s">
        <v>35</v>
      </c>
      <c r="AX181" s="14" t="s">
        <v>73</v>
      </c>
      <c r="AY181" s="239" t="s">
        <v>116</v>
      </c>
    </row>
    <row r="182" s="14" customFormat="1">
      <c r="A182" s="14"/>
      <c r="B182" s="229"/>
      <c r="C182" s="230"/>
      <c r="D182" s="220" t="s">
        <v>156</v>
      </c>
      <c r="E182" s="231" t="s">
        <v>19</v>
      </c>
      <c r="F182" s="232" t="s">
        <v>286</v>
      </c>
      <c r="G182" s="230"/>
      <c r="H182" s="233">
        <v>3.2000000000000002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9" t="s">
        <v>156</v>
      </c>
      <c r="AU182" s="239" t="s">
        <v>80</v>
      </c>
      <c r="AV182" s="14" t="s">
        <v>80</v>
      </c>
      <c r="AW182" s="14" t="s">
        <v>35</v>
      </c>
      <c r="AX182" s="14" t="s">
        <v>73</v>
      </c>
      <c r="AY182" s="239" t="s">
        <v>116</v>
      </c>
    </row>
    <row r="183" s="15" customFormat="1">
      <c r="A183" s="15"/>
      <c r="B183" s="240"/>
      <c r="C183" s="241"/>
      <c r="D183" s="220" t="s">
        <v>156</v>
      </c>
      <c r="E183" s="242" t="s">
        <v>19</v>
      </c>
      <c r="F183" s="243" t="s">
        <v>159</v>
      </c>
      <c r="G183" s="241"/>
      <c r="H183" s="244">
        <v>7.4000000000000004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0" t="s">
        <v>156</v>
      </c>
      <c r="AU183" s="250" t="s">
        <v>80</v>
      </c>
      <c r="AV183" s="15" t="s">
        <v>123</v>
      </c>
      <c r="AW183" s="15" t="s">
        <v>35</v>
      </c>
      <c r="AX183" s="15" t="s">
        <v>78</v>
      </c>
      <c r="AY183" s="250" t="s">
        <v>116</v>
      </c>
    </row>
    <row r="184" s="2" customFormat="1" ht="24.15" customHeight="1">
      <c r="A184" s="41"/>
      <c r="B184" s="42"/>
      <c r="C184" s="200" t="s">
        <v>287</v>
      </c>
      <c r="D184" s="200" t="s">
        <v>118</v>
      </c>
      <c r="E184" s="201" t="s">
        <v>288</v>
      </c>
      <c r="F184" s="202" t="s">
        <v>289</v>
      </c>
      <c r="G184" s="203" t="s">
        <v>199</v>
      </c>
      <c r="H184" s="204">
        <v>0.23599999999999999</v>
      </c>
      <c r="I184" s="205"/>
      <c r="J184" s="206">
        <f>ROUND(I184*H184,2)</f>
        <v>0</v>
      </c>
      <c r="K184" s="202" t="s">
        <v>122</v>
      </c>
      <c r="L184" s="47"/>
      <c r="M184" s="207" t="s">
        <v>19</v>
      </c>
      <c r="N184" s="208" t="s">
        <v>44</v>
      </c>
      <c r="O184" s="87"/>
      <c r="P184" s="209">
        <f>O184*H184</f>
        <v>0</v>
      </c>
      <c r="Q184" s="209">
        <v>1.06277</v>
      </c>
      <c r="R184" s="209">
        <f>Q184*H184</f>
        <v>0.25081371999999996</v>
      </c>
      <c r="S184" s="209">
        <v>0</v>
      </c>
      <c r="T184" s="210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1" t="s">
        <v>123</v>
      </c>
      <c r="AT184" s="211" t="s">
        <v>118</v>
      </c>
      <c r="AU184" s="211" t="s">
        <v>80</v>
      </c>
      <c r="AY184" s="20" t="s">
        <v>116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20" t="s">
        <v>78</v>
      </c>
      <c r="BK184" s="212">
        <f>ROUND(I184*H184,2)</f>
        <v>0</v>
      </c>
      <c r="BL184" s="20" t="s">
        <v>123</v>
      </c>
      <c r="BM184" s="211" t="s">
        <v>290</v>
      </c>
    </row>
    <row r="185" s="2" customFormat="1">
      <c r="A185" s="41"/>
      <c r="B185" s="42"/>
      <c r="C185" s="43"/>
      <c r="D185" s="213" t="s">
        <v>125</v>
      </c>
      <c r="E185" s="43"/>
      <c r="F185" s="214" t="s">
        <v>291</v>
      </c>
      <c r="G185" s="43"/>
      <c r="H185" s="43"/>
      <c r="I185" s="215"/>
      <c r="J185" s="43"/>
      <c r="K185" s="43"/>
      <c r="L185" s="47"/>
      <c r="M185" s="216"/>
      <c r="N185" s="217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125</v>
      </c>
      <c r="AU185" s="20" t="s">
        <v>80</v>
      </c>
    </row>
    <row r="186" s="14" customFormat="1">
      <c r="A186" s="14"/>
      <c r="B186" s="229"/>
      <c r="C186" s="230"/>
      <c r="D186" s="220" t="s">
        <v>156</v>
      </c>
      <c r="E186" s="231" t="s">
        <v>19</v>
      </c>
      <c r="F186" s="232" t="s">
        <v>292</v>
      </c>
      <c r="G186" s="230"/>
      <c r="H186" s="233">
        <v>0.13400000000000001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39" t="s">
        <v>156</v>
      </c>
      <c r="AU186" s="239" t="s">
        <v>80</v>
      </c>
      <c r="AV186" s="14" t="s">
        <v>80</v>
      </c>
      <c r="AW186" s="14" t="s">
        <v>35</v>
      </c>
      <c r="AX186" s="14" t="s">
        <v>73</v>
      </c>
      <c r="AY186" s="239" t="s">
        <v>116</v>
      </c>
    </row>
    <row r="187" s="14" customFormat="1">
      <c r="A187" s="14"/>
      <c r="B187" s="229"/>
      <c r="C187" s="230"/>
      <c r="D187" s="220" t="s">
        <v>156</v>
      </c>
      <c r="E187" s="231" t="s">
        <v>19</v>
      </c>
      <c r="F187" s="232" t="s">
        <v>293</v>
      </c>
      <c r="G187" s="230"/>
      <c r="H187" s="233">
        <v>0.10199999999999999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39" t="s">
        <v>156</v>
      </c>
      <c r="AU187" s="239" t="s">
        <v>80</v>
      </c>
      <c r="AV187" s="14" t="s">
        <v>80</v>
      </c>
      <c r="AW187" s="14" t="s">
        <v>35</v>
      </c>
      <c r="AX187" s="14" t="s">
        <v>73</v>
      </c>
      <c r="AY187" s="239" t="s">
        <v>116</v>
      </c>
    </row>
    <row r="188" s="15" customFormat="1">
      <c r="A188" s="15"/>
      <c r="B188" s="240"/>
      <c r="C188" s="241"/>
      <c r="D188" s="220" t="s">
        <v>156</v>
      </c>
      <c r="E188" s="242" t="s">
        <v>19</v>
      </c>
      <c r="F188" s="243" t="s">
        <v>159</v>
      </c>
      <c r="G188" s="241"/>
      <c r="H188" s="244">
        <v>0.23599999999999999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0" t="s">
        <v>156</v>
      </c>
      <c r="AU188" s="250" t="s">
        <v>80</v>
      </c>
      <c r="AV188" s="15" t="s">
        <v>123</v>
      </c>
      <c r="AW188" s="15" t="s">
        <v>35</v>
      </c>
      <c r="AX188" s="15" t="s">
        <v>78</v>
      </c>
      <c r="AY188" s="250" t="s">
        <v>116</v>
      </c>
    </row>
    <row r="189" s="12" customFormat="1" ht="22.8" customHeight="1">
      <c r="A189" s="12"/>
      <c r="B189" s="184"/>
      <c r="C189" s="185"/>
      <c r="D189" s="186" t="s">
        <v>72</v>
      </c>
      <c r="E189" s="198" t="s">
        <v>132</v>
      </c>
      <c r="F189" s="198" t="s">
        <v>294</v>
      </c>
      <c r="G189" s="185"/>
      <c r="H189" s="185"/>
      <c r="I189" s="188"/>
      <c r="J189" s="199">
        <f>BK189</f>
        <v>0</v>
      </c>
      <c r="K189" s="185"/>
      <c r="L189" s="190"/>
      <c r="M189" s="191"/>
      <c r="N189" s="192"/>
      <c r="O189" s="192"/>
      <c r="P189" s="193">
        <f>SUM(P190:P195)</f>
        <v>0</v>
      </c>
      <c r="Q189" s="192"/>
      <c r="R189" s="193">
        <f>SUM(R190:R195)</f>
        <v>3.0669599999999999</v>
      </c>
      <c r="S189" s="192"/>
      <c r="T189" s="194">
        <f>SUM(T190:T195)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5" t="s">
        <v>78</v>
      </c>
      <c r="AT189" s="196" t="s">
        <v>72</v>
      </c>
      <c r="AU189" s="196" t="s">
        <v>78</v>
      </c>
      <c r="AY189" s="195" t="s">
        <v>116</v>
      </c>
      <c r="BK189" s="197">
        <f>SUM(BK190:BK195)</f>
        <v>0</v>
      </c>
    </row>
    <row r="190" s="2" customFormat="1" ht="37.8" customHeight="1">
      <c r="A190" s="41"/>
      <c r="B190" s="42"/>
      <c r="C190" s="200" t="s">
        <v>295</v>
      </c>
      <c r="D190" s="200" t="s">
        <v>118</v>
      </c>
      <c r="E190" s="201" t="s">
        <v>296</v>
      </c>
      <c r="F190" s="202" t="s">
        <v>297</v>
      </c>
      <c r="G190" s="203" t="s">
        <v>298</v>
      </c>
      <c r="H190" s="204">
        <v>8</v>
      </c>
      <c r="I190" s="205"/>
      <c r="J190" s="206">
        <f>ROUND(I190*H190,2)</f>
        <v>0</v>
      </c>
      <c r="K190" s="202" t="s">
        <v>19</v>
      </c>
      <c r="L190" s="47"/>
      <c r="M190" s="207" t="s">
        <v>19</v>
      </c>
      <c r="N190" s="208" t="s">
        <v>44</v>
      </c>
      <c r="O190" s="87"/>
      <c r="P190" s="209">
        <f>O190*H190</f>
        <v>0</v>
      </c>
      <c r="Q190" s="209">
        <v>0.14737</v>
      </c>
      <c r="R190" s="209">
        <f>Q190*H190</f>
        <v>1.17896</v>
      </c>
      <c r="S190" s="209">
        <v>0</v>
      </c>
      <c r="T190" s="210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1" t="s">
        <v>123</v>
      </c>
      <c r="AT190" s="211" t="s">
        <v>118</v>
      </c>
      <c r="AU190" s="211" t="s">
        <v>80</v>
      </c>
      <c r="AY190" s="20" t="s">
        <v>116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20" t="s">
        <v>78</v>
      </c>
      <c r="BK190" s="212">
        <f>ROUND(I190*H190,2)</f>
        <v>0</v>
      </c>
      <c r="BL190" s="20" t="s">
        <v>123</v>
      </c>
      <c r="BM190" s="211" t="s">
        <v>299</v>
      </c>
    </row>
    <row r="191" s="14" customFormat="1">
      <c r="A191" s="14"/>
      <c r="B191" s="229"/>
      <c r="C191" s="230"/>
      <c r="D191" s="220" t="s">
        <v>156</v>
      </c>
      <c r="E191" s="231" t="s">
        <v>19</v>
      </c>
      <c r="F191" s="232" t="s">
        <v>300</v>
      </c>
      <c r="G191" s="230"/>
      <c r="H191" s="233">
        <v>8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39" t="s">
        <v>156</v>
      </c>
      <c r="AU191" s="239" t="s">
        <v>80</v>
      </c>
      <c r="AV191" s="14" t="s">
        <v>80</v>
      </c>
      <c r="AW191" s="14" t="s">
        <v>35</v>
      </c>
      <c r="AX191" s="14" t="s">
        <v>78</v>
      </c>
      <c r="AY191" s="239" t="s">
        <v>116</v>
      </c>
    </row>
    <row r="192" s="2" customFormat="1" ht="16.5" customHeight="1">
      <c r="A192" s="41"/>
      <c r="B192" s="42"/>
      <c r="C192" s="252" t="s">
        <v>301</v>
      </c>
      <c r="D192" s="252" t="s">
        <v>236</v>
      </c>
      <c r="E192" s="253" t="s">
        <v>302</v>
      </c>
      <c r="F192" s="254" t="s">
        <v>303</v>
      </c>
      <c r="G192" s="255" t="s">
        <v>298</v>
      </c>
      <c r="H192" s="256">
        <v>8</v>
      </c>
      <c r="I192" s="257"/>
      <c r="J192" s="258">
        <f>ROUND(I192*H192,2)</f>
        <v>0</v>
      </c>
      <c r="K192" s="254" t="s">
        <v>19</v>
      </c>
      <c r="L192" s="259"/>
      <c r="M192" s="260" t="s">
        <v>19</v>
      </c>
      <c r="N192" s="261" t="s">
        <v>44</v>
      </c>
      <c r="O192" s="87"/>
      <c r="P192" s="209">
        <f>O192*H192</f>
        <v>0</v>
      </c>
      <c r="Q192" s="209">
        <v>0.072999999999999995</v>
      </c>
      <c r="R192" s="209">
        <f>Q192*H192</f>
        <v>0.58399999999999996</v>
      </c>
      <c r="S192" s="209">
        <v>0</v>
      </c>
      <c r="T192" s="210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1" t="s">
        <v>160</v>
      </c>
      <c r="AT192" s="211" t="s">
        <v>236</v>
      </c>
      <c r="AU192" s="211" t="s">
        <v>80</v>
      </c>
      <c r="AY192" s="20" t="s">
        <v>116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20" t="s">
        <v>78</v>
      </c>
      <c r="BK192" s="212">
        <f>ROUND(I192*H192,2)</f>
        <v>0</v>
      </c>
      <c r="BL192" s="20" t="s">
        <v>123</v>
      </c>
      <c r="BM192" s="211" t="s">
        <v>304</v>
      </c>
    </row>
    <row r="193" s="14" customFormat="1">
      <c r="A193" s="14"/>
      <c r="B193" s="229"/>
      <c r="C193" s="230"/>
      <c r="D193" s="220" t="s">
        <v>156</v>
      </c>
      <c r="E193" s="231" t="s">
        <v>19</v>
      </c>
      <c r="F193" s="232" t="s">
        <v>300</v>
      </c>
      <c r="G193" s="230"/>
      <c r="H193" s="233">
        <v>8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9" t="s">
        <v>156</v>
      </c>
      <c r="AU193" s="239" t="s">
        <v>80</v>
      </c>
      <c r="AV193" s="14" t="s">
        <v>80</v>
      </c>
      <c r="AW193" s="14" t="s">
        <v>35</v>
      </c>
      <c r="AX193" s="14" t="s">
        <v>78</v>
      </c>
      <c r="AY193" s="239" t="s">
        <v>116</v>
      </c>
    </row>
    <row r="194" s="2" customFormat="1" ht="16.5" customHeight="1">
      <c r="A194" s="41"/>
      <c r="B194" s="42"/>
      <c r="C194" s="252" t="s">
        <v>305</v>
      </c>
      <c r="D194" s="252" t="s">
        <v>236</v>
      </c>
      <c r="E194" s="253" t="s">
        <v>306</v>
      </c>
      <c r="F194" s="254" t="s">
        <v>307</v>
      </c>
      <c r="G194" s="255" t="s">
        <v>298</v>
      </c>
      <c r="H194" s="256">
        <v>8</v>
      </c>
      <c r="I194" s="257"/>
      <c r="J194" s="258">
        <f>ROUND(I194*H194,2)</f>
        <v>0</v>
      </c>
      <c r="K194" s="254" t="s">
        <v>19</v>
      </c>
      <c r="L194" s="259"/>
      <c r="M194" s="260" t="s">
        <v>19</v>
      </c>
      <c r="N194" s="261" t="s">
        <v>44</v>
      </c>
      <c r="O194" s="87"/>
      <c r="P194" s="209">
        <f>O194*H194</f>
        <v>0</v>
      </c>
      <c r="Q194" s="209">
        <v>0.16300000000000001</v>
      </c>
      <c r="R194" s="209">
        <f>Q194*H194</f>
        <v>1.3040000000000001</v>
      </c>
      <c r="S194" s="209">
        <v>0</v>
      </c>
      <c r="T194" s="210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1" t="s">
        <v>160</v>
      </c>
      <c r="AT194" s="211" t="s">
        <v>236</v>
      </c>
      <c r="AU194" s="211" t="s">
        <v>80</v>
      </c>
      <c r="AY194" s="20" t="s">
        <v>116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20" t="s">
        <v>78</v>
      </c>
      <c r="BK194" s="212">
        <f>ROUND(I194*H194,2)</f>
        <v>0</v>
      </c>
      <c r="BL194" s="20" t="s">
        <v>123</v>
      </c>
      <c r="BM194" s="211" t="s">
        <v>308</v>
      </c>
    </row>
    <row r="195" s="14" customFormat="1">
      <c r="A195" s="14"/>
      <c r="B195" s="229"/>
      <c r="C195" s="230"/>
      <c r="D195" s="220" t="s">
        <v>156</v>
      </c>
      <c r="E195" s="231" t="s">
        <v>19</v>
      </c>
      <c r="F195" s="232" t="s">
        <v>300</v>
      </c>
      <c r="G195" s="230"/>
      <c r="H195" s="233">
        <v>8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9" t="s">
        <v>156</v>
      </c>
      <c r="AU195" s="239" t="s">
        <v>80</v>
      </c>
      <c r="AV195" s="14" t="s">
        <v>80</v>
      </c>
      <c r="AW195" s="14" t="s">
        <v>35</v>
      </c>
      <c r="AX195" s="14" t="s">
        <v>78</v>
      </c>
      <c r="AY195" s="239" t="s">
        <v>116</v>
      </c>
    </row>
    <row r="196" s="12" customFormat="1" ht="22.8" customHeight="1">
      <c r="A196" s="12"/>
      <c r="B196" s="184"/>
      <c r="C196" s="185"/>
      <c r="D196" s="186" t="s">
        <v>72</v>
      </c>
      <c r="E196" s="198" t="s">
        <v>123</v>
      </c>
      <c r="F196" s="198" t="s">
        <v>309</v>
      </c>
      <c r="G196" s="185"/>
      <c r="H196" s="185"/>
      <c r="I196" s="188"/>
      <c r="J196" s="199">
        <f>BK196</f>
        <v>0</v>
      </c>
      <c r="K196" s="185"/>
      <c r="L196" s="190"/>
      <c r="M196" s="191"/>
      <c r="N196" s="192"/>
      <c r="O196" s="192"/>
      <c r="P196" s="193">
        <f>SUM(P197:P211)</f>
        <v>0</v>
      </c>
      <c r="Q196" s="192"/>
      <c r="R196" s="193">
        <f>SUM(R197:R211)</f>
        <v>23.712256</v>
      </c>
      <c r="S196" s="192"/>
      <c r="T196" s="194">
        <f>SUM(T197:T211)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5" t="s">
        <v>78</v>
      </c>
      <c r="AT196" s="196" t="s">
        <v>72</v>
      </c>
      <c r="AU196" s="196" t="s">
        <v>78</v>
      </c>
      <c r="AY196" s="195" t="s">
        <v>116</v>
      </c>
      <c r="BK196" s="197">
        <f>SUM(BK197:BK211)</f>
        <v>0</v>
      </c>
    </row>
    <row r="197" s="2" customFormat="1" ht="33" customHeight="1">
      <c r="A197" s="41"/>
      <c r="B197" s="42"/>
      <c r="C197" s="200" t="s">
        <v>310</v>
      </c>
      <c r="D197" s="200" t="s">
        <v>118</v>
      </c>
      <c r="E197" s="201" t="s">
        <v>311</v>
      </c>
      <c r="F197" s="202" t="s">
        <v>312</v>
      </c>
      <c r="G197" s="203" t="s">
        <v>121</v>
      </c>
      <c r="H197" s="204">
        <v>16</v>
      </c>
      <c r="I197" s="205"/>
      <c r="J197" s="206">
        <f>ROUND(I197*H197,2)</f>
        <v>0</v>
      </c>
      <c r="K197" s="202" t="s">
        <v>122</v>
      </c>
      <c r="L197" s="47"/>
      <c r="M197" s="207" t="s">
        <v>19</v>
      </c>
      <c r="N197" s="208" t="s">
        <v>44</v>
      </c>
      <c r="O197" s="87"/>
      <c r="P197" s="209">
        <f>O197*H197</f>
        <v>0</v>
      </c>
      <c r="Q197" s="209">
        <v>0.36798999999999998</v>
      </c>
      <c r="R197" s="209">
        <f>Q197*H197</f>
        <v>5.8878399999999997</v>
      </c>
      <c r="S197" s="209">
        <v>0</v>
      </c>
      <c r="T197" s="210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1" t="s">
        <v>123</v>
      </c>
      <c r="AT197" s="211" t="s">
        <v>118</v>
      </c>
      <c r="AU197" s="211" t="s">
        <v>80</v>
      </c>
      <c r="AY197" s="20" t="s">
        <v>116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20" t="s">
        <v>78</v>
      </c>
      <c r="BK197" s="212">
        <f>ROUND(I197*H197,2)</f>
        <v>0</v>
      </c>
      <c r="BL197" s="20" t="s">
        <v>123</v>
      </c>
      <c r="BM197" s="211" t="s">
        <v>313</v>
      </c>
    </row>
    <row r="198" s="2" customFormat="1">
      <c r="A198" s="41"/>
      <c r="B198" s="42"/>
      <c r="C198" s="43"/>
      <c r="D198" s="213" t="s">
        <v>125</v>
      </c>
      <c r="E198" s="43"/>
      <c r="F198" s="214" t="s">
        <v>314</v>
      </c>
      <c r="G198" s="43"/>
      <c r="H198" s="43"/>
      <c r="I198" s="215"/>
      <c r="J198" s="43"/>
      <c r="K198" s="43"/>
      <c r="L198" s="47"/>
      <c r="M198" s="216"/>
      <c r="N198" s="217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125</v>
      </c>
      <c r="AU198" s="20" t="s">
        <v>80</v>
      </c>
    </row>
    <row r="199" s="14" customFormat="1">
      <c r="A199" s="14"/>
      <c r="B199" s="229"/>
      <c r="C199" s="230"/>
      <c r="D199" s="220" t="s">
        <v>156</v>
      </c>
      <c r="E199" s="231" t="s">
        <v>19</v>
      </c>
      <c r="F199" s="232" t="s">
        <v>315</v>
      </c>
      <c r="G199" s="230"/>
      <c r="H199" s="233">
        <v>8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39" t="s">
        <v>156</v>
      </c>
      <c r="AU199" s="239" t="s">
        <v>80</v>
      </c>
      <c r="AV199" s="14" t="s">
        <v>80</v>
      </c>
      <c r="AW199" s="14" t="s">
        <v>35</v>
      </c>
      <c r="AX199" s="14" t="s">
        <v>73</v>
      </c>
      <c r="AY199" s="239" t="s">
        <v>116</v>
      </c>
    </row>
    <row r="200" s="14" customFormat="1">
      <c r="A200" s="14"/>
      <c r="B200" s="229"/>
      <c r="C200" s="230"/>
      <c r="D200" s="220" t="s">
        <v>156</v>
      </c>
      <c r="E200" s="231" t="s">
        <v>19</v>
      </c>
      <c r="F200" s="232" t="s">
        <v>316</v>
      </c>
      <c r="G200" s="230"/>
      <c r="H200" s="233">
        <v>8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39" t="s">
        <v>156</v>
      </c>
      <c r="AU200" s="239" t="s">
        <v>80</v>
      </c>
      <c r="AV200" s="14" t="s">
        <v>80</v>
      </c>
      <c r="AW200" s="14" t="s">
        <v>35</v>
      </c>
      <c r="AX200" s="14" t="s">
        <v>73</v>
      </c>
      <c r="AY200" s="239" t="s">
        <v>116</v>
      </c>
    </row>
    <row r="201" s="15" customFormat="1">
      <c r="A201" s="15"/>
      <c r="B201" s="240"/>
      <c r="C201" s="241"/>
      <c r="D201" s="220" t="s">
        <v>156</v>
      </c>
      <c r="E201" s="242" t="s">
        <v>19</v>
      </c>
      <c r="F201" s="243" t="s">
        <v>159</v>
      </c>
      <c r="G201" s="241"/>
      <c r="H201" s="244">
        <v>16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0" t="s">
        <v>156</v>
      </c>
      <c r="AU201" s="250" t="s">
        <v>80</v>
      </c>
      <c r="AV201" s="15" t="s">
        <v>123</v>
      </c>
      <c r="AW201" s="15" t="s">
        <v>35</v>
      </c>
      <c r="AX201" s="15" t="s">
        <v>78</v>
      </c>
      <c r="AY201" s="250" t="s">
        <v>116</v>
      </c>
    </row>
    <row r="202" s="2" customFormat="1" ht="37.8" customHeight="1">
      <c r="A202" s="41"/>
      <c r="B202" s="42"/>
      <c r="C202" s="200" t="s">
        <v>317</v>
      </c>
      <c r="D202" s="200" t="s">
        <v>118</v>
      </c>
      <c r="E202" s="201" t="s">
        <v>318</v>
      </c>
      <c r="F202" s="202" t="s">
        <v>319</v>
      </c>
      <c r="G202" s="203" t="s">
        <v>163</v>
      </c>
      <c r="H202" s="204">
        <v>1.9199999999999999</v>
      </c>
      <c r="I202" s="205"/>
      <c r="J202" s="206">
        <f>ROUND(I202*H202,2)</f>
        <v>0</v>
      </c>
      <c r="K202" s="202" t="s">
        <v>122</v>
      </c>
      <c r="L202" s="47"/>
      <c r="M202" s="207" t="s">
        <v>19</v>
      </c>
      <c r="N202" s="208" t="s">
        <v>44</v>
      </c>
      <c r="O202" s="87"/>
      <c r="P202" s="209">
        <f>O202*H202</f>
        <v>0</v>
      </c>
      <c r="Q202" s="209">
        <v>2.49255</v>
      </c>
      <c r="R202" s="209">
        <f>Q202*H202</f>
        <v>4.7856959999999997</v>
      </c>
      <c r="S202" s="209">
        <v>0</v>
      </c>
      <c r="T202" s="210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1" t="s">
        <v>123</v>
      </c>
      <c r="AT202" s="211" t="s">
        <v>118</v>
      </c>
      <c r="AU202" s="211" t="s">
        <v>80</v>
      </c>
      <c r="AY202" s="20" t="s">
        <v>116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20" t="s">
        <v>78</v>
      </c>
      <c r="BK202" s="212">
        <f>ROUND(I202*H202,2)</f>
        <v>0</v>
      </c>
      <c r="BL202" s="20" t="s">
        <v>123</v>
      </c>
      <c r="BM202" s="211" t="s">
        <v>320</v>
      </c>
    </row>
    <row r="203" s="2" customFormat="1">
      <c r="A203" s="41"/>
      <c r="B203" s="42"/>
      <c r="C203" s="43"/>
      <c r="D203" s="213" t="s">
        <v>125</v>
      </c>
      <c r="E203" s="43"/>
      <c r="F203" s="214" t="s">
        <v>321</v>
      </c>
      <c r="G203" s="43"/>
      <c r="H203" s="43"/>
      <c r="I203" s="215"/>
      <c r="J203" s="43"/>
      <c r="K203" s="43"/>
      <c r="L203" s="47"/>
      <c r="M203" s="216"/>
      <c r="N203" s="217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125</v>
      </c>
      <c r="AU203" s="20" t="s">
        <v>80</v>
      </c>
    </row>
    <row r="204" s="14" customFormat="1">
      <c r="A204" s="14"/>
      <c r="B204" s="229"/>
      <c r="C204" s="230"/>
      <c r="D204" s="220" t="s">
        <v>156</v>
      </c>
      <c r="E204" s="231" t="s">
        <v>19</v>
      </c>
      <c r="F204" s="232" t="s">
        <v>322</v>
      </c>
      <c r="G204" s="230"/>
      <c r="H204" s="233">
        <v>0.95999999999999996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39" t="s">
        <v>156</v>
      </c>
      <c r="AU204" s="239" t="s">
        <v>80</v>
      </c>
      <c r="AV204" s="14" t="s">
        <v>80</v>
      </c>
      <c r="AW204" s="14" t="s">
        <v>35</v>
      </c>
      <c r="AX204" s="14" t="s">
        <v>73</v>
      </c>
      <c r="AY204" s="239" t="s">
        <v>116</v>
      </c>
    </row>
    <row r="205" s="14" customFormat="1">
      <c r="A205" s="14"/>
      <c r="B205" s="229"/>
      <c r="C205" s="230"/>
      <c r="D205" s="220" t="s">
        <v>156</v>
      </c>
      <c r="E205" s="231" t="s">
        <v>19</v>
      </c>
      <c r="F205" s="232" t="s">
        <v>323</v>
      </c>
      <c r="G205" s="230"/>
      <c r="H205" s="233">
        <v>0.95999999999999996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39" t="s">
        <v>156</v>
      </c>
      <c r="AU205" s="239" t="s">
        <v>80</v>
      </c>
      <c r="AV205" s="14" t="s">
        <v>80</v>
      </c>
      <c r="AW205" s="14" t="s">
        <v>35</v>
      </c>
      <c r="AX205" s="14" t="s">
        <v>73</v>
      </c>
      <c r="AY205" s="239" t="s">
        <v>116</v>
      </c>
    </row>
    <row r="206" s="15" customFormat="1">
      <c r="A206" s="15"/>
      <c r="B206" s="240"/>
      <c r="C206" s="241"/>
      <c r="D206" s="220" t="s">
        <v>156</v>
      </c>
      <c r="E206" s="242" t="s">
        <v>19</v>
      </c>
      <c r="F206" s="243" t="s">
        <v>159</v>
      </c>
      <c r="G206" s="241"/>
      <c r="H206" s="244">
        <v>1.9199999999999999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0" t="s">
        <v>156</v>
      </c>
      <c r="AU206" s="250" t="s">
        <v>80</v>
      </c>
      <c r="AV206" s="15" t="s">
        <v>123</v>
      </c>
      <c r="AW206" s="15" t="s">
        <v>35</v>
      </c>
      <c r="AX206" s="15" t="s">
        <v>78</v>
      </c>
      <c r="AY206" s="250" t="s">
        <v>116</v>
      </c>
    </row>
    <row r="207" s="2" customFormat="1" ht="55.5" customHeight="1">
      <c r="A207" s="41"/>
      <c r="B207" s="42"/>
      <c r="C207" s="200" t="s">
        <v>324</v>
      </c>
      <c r="D207" s="200" t="s">
        <v>118</v>
      </c>
      <c r="E207" s="201" t="s">
        <v>325</v>
      </c>
      <c r="F207" s="202" t="s">
        <v>326</v>
      </c>
      <c r="G207" s="203" t="s">
        <v>121</v>
      </c>
      <c r="H207" s="204">
        <v>16</v>
      </c>
      <c r="I207" s="205"/>
      <c r="J207" s="206">
        <f>ROUND(I207*H207,2)</f>
        <v>0</v>
      </c>
      <c r="K207" s="202" t="s">
        <v>122</v>
      </c>
      <c r="L207" s="47"/>
      <c r="M207" s="207" t="s">
        <v>19</v>
      </c>
      <c r="N207" s="208" t="s">
        <v>44</v>
      </c>
      <c r="O207" s="87"/>
      <c r="P207" s="209">
        <f>O207*H207</f>
        <v>0</v>
      </c>
      <c r="Q207" s="209">
        <v>0.81491999999999998</v>
      </c>
      <c r="R207" s="209">
        <f>Q207*H207</f>
        <v>13.03872</v>
      </c>
      <c r="S207" s="209">
        <v>0</v>
      </c>
      <c r="T207" s="210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1" t="s">
        <v>123</v>
      </c>
      <c r="AT207" s="211" t="s">
        <v>118</v>
      </c>
      <c r="AU207" s="211" t="s">
        <v>80</v>
      </c>
      <c r="AY207" s="20" t="s">
        <v>116</v>
      </c>
      <c r="BE207" s="212">
        <f>IF(N207="základní",J207,0)</f>
        <v>0</v>
      </c>
      <c r="BF207" s="212">
        <f>IF(N207="snížená",J207,0)</f>
        <v>0</v>
      </c>
      <c r="BG207" s="212">
        <f>IF(N207="zákl. přenesená",J207,0)</f>
        <v>0</v>
      </c>
      <c r="BH207" s="212">
        <f>IF(N207="sníž. přenesená",J207,0)</f>
        <v>0</v>
      </c>
      <c r="BI207" s="212">
        <f>IF(N207="nulová",J207,0)</f>
        <v>0</v>
      </c>
      <c r="BJ207" s="20" t="s">
        <v>78</v>
      </c>
      <c r="BK207" s="212">
        <f>ROUND(I207*H207,2)</f>
        <v>0</v>
      </c>
      <c r="BL207" s="20" t="s">
        <v>123</v>
      </c>
      <c r="BM207" s="211" t="s">
        <v>327</v>
      </c>
    </row>
    <row r="208" s="2" customFormat="1">
      <c r="A208" s="41"/>
      <c r="B208" s="42"/>
      <c r="C208" s="43"/>
      <c r="D208" s="213" t="s">
        <v>125</v>
      </c>
      <c r="E208" s="43"/>
      <c r="F208" s="214" t="s">
        <v>328</v>
      </c>
      <c r="G208" s="43"/>
      <c r="H208" s="43"/>
      <c r="I208" s="215"/>
      <c r="J208" s="43"/>
      <c r="K208" s="43"/>
      <c r="L208" s="47"/>
      <c r="M208" s="216"/>
      <c r="N208" s="217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125</v>
      </c>
      <c r="AU208" s="20" t="s">
        <v>80</v>
      </c>
    </row>
    <row r="209" s="14" customFormat="1">
      <c r="A209" s="14"/>
      <c r="B209" s="229"/>
      <c r="C209" s="230"/>
      <c r="D209" s="220" t="s">
        <v>156</v>
      </c>
      <c r="E209" s="231" t="s">
        <v>19</v>
      </c>
      <c r="F209" s="232" t="s">
        <v>315</v>
      </c>
      <c r="G209" s="230"/>
      <c r="H209" s="233">
        <v>8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39" t="s">
        <v>156</v>
      </c>
      <c r="AU209" s="239" t="s">
        <v>80</v>
      </c>
      <c r="AV209" s="14" t="s">
        <v>80</v>
      </c>
      <c r="AW209" s="14" t="s">
        <v>35</v>
      </c>
      <c r="AX209" s="14" t="s">
        <v>73</v>
      </c>
      <c r="AY209" s="239" t="s">
        <v>116</v>
      </c>
    </row>
    <row r="210" s="14" customFormat="1">
      <c r="A210" s="14"/>
      <c r="B210" s="229"/>
      <c r="C210" s="230"/>
      <c r="D210" s="220" t="s">
        <v>156</v>
      </c>
      <c r="E210" s="231" t="s">
        <v>19</v>
      </c>
      <c r="F210" s="232" t="s">
        <v>316</v>
      </c>
      <c r="G210" s="230"/>
      <c r="H210" s="233">
        <v>8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39" t="s">
        <v>156</v>
      </c>
      <c r="AU210" s="239" t="s">
        <v>80</v>
      </c>
      <c r="AV210" s="14" t="s">
        <v>80</v>
      </c>
      <c r="AW210" s="14" t="s">
        <v>35</v>
      </c>
      <c r="AX210" s="14" t="s">
        <v>73</v>
      </c>
      <c r="AY210" s="239" t="s">
        <v>116</v>
      </c>
    </row>
    <row r="211" s="15" customFormat="1">
      <c r="A211" s="15"/>
      <c r="B211" s="240"/>
      <c r="C211" s="241"/>
      <c r="D211" s="220" t="s">
        <v>156</v>
      </c>
      <c r="E211" s="242" t="s">
        <v>19</v>
      </c>
      <c r="F211" s="243" t="s">
        <v>159</v>
      </c>
      <c r="G211" s="241"/>
      <c r="H211" s="244">
        <v>16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0" t="s">
        <v>156</v>
      </c>
      <c r="AU211" s="250" t="s">
        <v>80</v>
      </c>
      <c r="AV211" s="15" t="s">
        <v>123</v>
      </c>
      <c r="AW211" s="15" t="s">
        <v>35</v>
      </c>
      <c r="AX211" s="15" t="s">
        <v>78</v>
      </c>
      <c r="AY211" s="250" t="s">
        <v>116</v>
      </c>
    </row>
    <row r="212" s="12" customFormat="1" ht="22.8" customHeight="1">
      <c r="A212" s="12"/>
      <c r="B212" s="184"/>
      <c r="C212" s="185"/>
      <c r="D212" s="186" t="s">
        <v>72</v>
      </c>
      <c r="E212" s="198" t="s">
        <v>141</v>
      </c>
      <c r="F212" s="198" t="s">
        <v>329</v>
      </c>
      <c r="G212" s="185"/>
      <c r="H212" s="185"/>
      <c r="I212" s="188"/>
      <c r="J212" s="199">
        <f>BK212</f>
        <v>0</v>
      </c>
      <c r="K212" s="185"/>
      <c r="L212" s="190"/>
      <c r="M212" s="191"/>
      <c r="N212" s="192"/>
      <c r="O212" s="192"/>
      <c r="P212" s="193">
        <f>SUM(P213:P288)</f>
        <v>0</v>
      </c>
      <c r="Q212" s="192"/>
      <c r="R212" s="193">
        <f>SUM(R213:R288)</f>
        <v>2454.4246861999995</v>
      </c>
      <c r="S212" s="192"/>
      <c r="T212" s="194">
        <f>SUM(T213:T288)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5" t="s">
        <v>78</v>
      </c>
      <c r="AT212" s="196" t="s">
        <v>72</v>
      </c>
      <c r="AU212" s="196" t="s">
        <v>78</v>
      </c>
      <c r="AY212" s="195" t="s">
        <v>116</v>
      </c>
      <c r="BK212" s="197">
        <f>SUM(BK213:BK288)</f>
        <v>0</v>
      </c>
    </row>
    <row r="213" s="2" customFormat="1" ht="78" customHeight="1">
      <c r="A213" s="41"/>
      <c r="B213" s="42"/>
      <c r="C213" s="200" t="s">
        <v>330</v>
      </c>
      <c r="D213" s="200" t="s">
        <v>118</v>
      </c>
      <c r="E213" s="201" t="s">
        <v>331</v>
      </c>
      <c r="F213" s="202" t="s">
        <v>332</v>
      </c>
      <c r="G213" s="203" t="s">
        <v>121</v>
      </c>
      <c r="H213" s="204">
        <v>2561.9000000000001</v>
      </c>
      <c r="I213" s="205"/>
      <c r="J213" s="206">
        <f>ROUND(I213*H213,2)</f>
        <v>0</v>
      </c>
      <c r="K213" s="202" t="s">
        <v>122</v>
      </c>
      <c r="L213" s="47"/>
      <c r="M213" s="207" t="s">
        <v>19</v>
      </c>
      <c r="N213" s="208" t="s">
        <v>44</v>
      </c>
      <c r="O213" s="87"/>
      <c r="P213" s="209">
        <f>O213*H213</f>
        <v>0</v>
      </c>
      <c r="Q213" s="209">
        <v>0</v>
      </c>
      <c r="R213" s="209">
        <f>Q213*H213</f>
        <v>0</v>
      </c>
      <c r="S213" s="209">
        <v>0</v>
      </c>
      <c r="T213" s="210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1" t="s">
        <v>123</v>
      </c>
      <c r="AT213" s="211" t="s">
        <v>118</v>
      </c>
      <c r="AU213" s="211" t="s">
        <v>80</v>
      </c>
      <c r="AY213" s="20" t="s">
        <v>116</v>
      </c>
      <c r="BE213" s="212">
        <f>IF(N213="základní",J213,0)</f>
        <v>0</v>
      </c>
      <c r="BF213" s="212">
        <f>IF(N213="snížená",J213,0)</f>
        <v>0</v>
      </c>
      <c r="BG213" s="212">
        <f>IF(N213="zákl. přenesená",J213,0)</f>
        <v>0</v>
      </c>
      <c r="BH213" s="212">
        <f>IF(N213="sníž. přenesená",J213,0)</f>
        <v>0</v>
      </c>
      <c r="BI213" s="212">
        <f>IF(N213="nulová",J213,0)</f>
        <v>0</v>
      </c>
      <c r="BJ213" s="20" t="s">
        <v>78</v>
      </c>
      <c r="BK213" s="212">
        <f>ROUND(I213*H213,2)</f>
        <v>0</v>
      </c>
      <c r="BL213" s="20" t="s">
        <v>123</v>
      </c>
      <c r="BM213" s="211" t="s">
        <v>333</v>
      </c>
    </row>
    <row r="214" s="2" customFormat="1">
      <c r="A214" s="41"/>
      <c r="B214" s="42"/>
      <c r="C214" s="43"/>
      <c r="D214" s="213" t="s">
        <v>125</v>
      </c>
      <c r="E214" s="43"/>
      <c r="F214" s="214" t="s">
        <v>334</v>
      </c>
      <c r="G214" s="43"/>
      <c r="H214" s="43"/>
      <c r="I214" s="215"/>
      <c r="J214" s="43"/>
      <c r="K214" s="43"/>
      <c r="L214" s="47"/>
      <c r="M214" s="216"/>
      <c r="N214" s="217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125</v>
      </c>
      <c r="AU214" s="20" t="s">
        <v>80</v>
      </c>
    </row>
    <row r="215" s="13" customFormat="1">
      <c r="A215" s="13"/>
      <c r="B215" s="218"/>
      <c r="C215" s="219"/>
      <c r="D215" s="220" t="s">
        <v>156</v>
      </c>
      <c r="E215" s="221" t="s">
        <v>19</v>
      </c>
      <c r="F215" s="222" t="s">
        <v>335</v>
      </c>
      <c r="G215" s="219"/>
      <c r="H215" s="221" t="s">
        <v>19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8" t="s">
        <v>156</v>
      </c>
      <c r="AU215" s="228" t="s">
        <v>80</v>
      </c>
      <c r="AV215" s="13" t="s">
        <v>78</v>
      </c>
      <c r="AW215" s="13" t="s">
        <v>35</v>
      </c>
      <c r="AX215" s="13" t="s">
        <v>73</v>
      </c>
      <c r="AY215" s="228" t="s">
        <v>116</v>
      </c>
    </row>
    <row r="216" s="14" customFormat="1">
      <c r="A216" s="14"/>
      <c r="B216" s="229"/>
      <c r="C216" s="230"/>
      <c r="D216" s="220" t="s">
        <v>156</v>
      </c>
      <c r="E216" s="231" t="s">
        <v>19</v>
      </c>
      <c r="F216" s="232" t="s">
        <v>247</v>
      </c>
      <c r="G216" s="230"/>
      <c r="H216" s="233">
        <v>2331.9000000000001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39" t="s">
        <v>156</v>
      </c>
      <c r="AU216" s="239" t="s">
        <v>80</v>
      </c>
      <c r="AV216" s="14" t="s">
        <v>80</v>
      </c>
      <c r="AW216" s="14" t="s">
        <v>35</v>
      </c>
      <c r="AX216" s="14" t="s">
        <v>73</v>
      </c>
      <c r="AY216" s="239" t="s">
        <v>116</v>
      </c>
    </row>
    <row r="217" s="14" customFormat="1">
      <c r="A217" s="14"/>
      <c r="B217" s="229"/>
      <c r="C217" s="230"/>
      <c r="D217" s="220" t="s">
        <v>156</v>
      </c>
      <c r="E217" s="231" t="s">
        <v>19</v>
      </c>
      <c r="F217" s="232" t="s">
        <v>336</v>
      </c>
      <c r="G217" s="230"/>
      <c r="H217" s="233">
        <v>230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39" t="s">
        <v>156</v>
      </c>
      <c r="AU217" s="239" t="s">
        <v>80</v>
      </c>
      <c r="AV217" s="14" t="s">
        <v>80</v>
      </c>
      <c r="AW217" s="14" t="s">
        <v>35</v>
      </c>
      <c r="AX217" s="14" t="s">
        <v>73</v>
      </c>
      <c r="AY217" s="239" t="s">
        <v>116</v>
      </c>
    </row>
    <row r="218" s="15" customFormat="1">
      <c r="A218" s="15"/>
      <c r="B218" s="240"/>
      <c r="C218" s="241"/>
      <c r="D218" s="220" t="s">
        <v>156</v>
      </c>
      <c r="E218" s="242" t="s">
        <v>19</v>
      </c>
      <c r="F218" s="243" t="s">
        <v>159</v>
      </c>
      <c r="G218" s="241"/>
      <c r="H218" s="244">
        <v>2561.9000000000001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0" t="s">
        <v>156</v>
      </c>
      <c r="AU218" s="250" t="s">
        <v>80</v>
      </c>
      <c r="AV218" s="15" t="s">
        <v>123</v>
      </c>
      <c r="AW218" s="15" t="s">
        <v>35</v>
      </c>
      <c r="AX218" s="15" t="s">
        <v>78</v>
      </c>
      <c r="AY218" s="250" t="s">
        <v>116</v>
      </c>
    </row>
    <row r="219" s="2" customFormat="1" ht="21.75" customHeight="1">
      <c r="A219" s="41"/>
      <c r="B219" s="42"/>
      <c r="C219" s="252" t="s">
        <v>337</v>
      </c>
      <c r="D219" s="252" t="s">
        <v>236</v>
      </c>
      <c r="E219" s="253" t="s">
        <v>338</v>
      </c>
      <c r="F219" s="254" t="s">
        <v>339</v>
      </c>
      <c r="G219" s="255" t="s">
        <v>199</v>
      </c>
      <c r="H219" s="256">
        <v>71.733000000000004</v>
      </c>
      <c r="I219" s="257"/>
      <c r="J219" s="258">
        <f>ROUND(I219*H219,2)</f>
        <v>0</v>
      </c>
      <c r="K219" s="254" t="s">
        <v>122</v>
      </c>
      <c r="L219" s="259"/>
      <c r="M219" s="260" t="s">
        <v>19</v>
      </c>
      <c r="N219" s="261" t="s">
        <v>44</v>
      </c>
      <c r="O219" s="87"/>
      <c r="P219" s="209">
        <f>O219*H219</f>
        <v>0</v>
      </c>
      <c r="Q219" s="209">
        <v>1</v>
      </c>
      <c r="R219" s="209">
        <f>Q219*H219</f>
        <v>71.733000000000004</v>
      </c>
      <c r="S219" s="209">
        <v>0</v>
      </c>
      <c r="T219" s="210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1" t="s">
        <v>160</v>
      </c>
      <c r="AT219" s="211" t="s">
        <v>236</v>
      </c>
      <c r="AU219" s="211" t="s">
        <v>80</v>
      </c>
      <c r="AY219" s="20" t="s">
        <v>116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20" t="s">
        <v>78</v>
      </c>
      <c r="BK219" s="212">
        <f>ROUND(I219*H219,2)</f>
        <v>0</v>
      </c>
      <c r="BL219" s="20" t="s">
        <v>123</v>
      </c>
      <c r="BM219" s="211" t="s">
        <v>340</v>
      </c>
    </row>
    <row r="220" s="14" customFormat="1">
      <c r="A220" s="14"/>
      <c r="B220" s="229"/>
      <c r="C220" s="230"/>
      <c r="D220" s="220" t="s">
        <v>156</v>
      </c>
      <c r="E220" s="231" t="s">
        <v>19</v>
      </c>
      <c r="F220" s="232" t="s">
        <v>341</v>
      </c>
      <c r="G220" s="230"/>
      <c r="H220" s="233">
        <v>71.733000000000004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39" t="s">
        <v>156</v>
      </c>
      <c r="AU220" s="239" t="s">
        <v>80</v>
      </c>
      <c r="AV220" s="14" t="s">
        <v>80</v>
      </c>
      <c r="AW220" s="14" t="s">
        <v>35</v>
      </c>
      <c r="AX220" s="14" t="s">
        <v>78</v>
      </c>
      <c r="AY220" s="239" t="s">
        <v>116</v>
      </c>
    </row>
    <row r="221" s="2" customFormat="1" ht="33" customHeight="1">
      <c r="A221" s="41"/>
      <c r="B221" s="42"/>
      <c r="C221" s="200" t="s">
        <v>342</v>
      </c>
      <c r="D221" s="200" t="s">
        <v>118</v>
      </c>
      <c r="E221" s="201" t="s">
        <v>343</v>
      </c>
      <c r="F221" s="202" t="s">
        <v>344</v>
      </c>
      <c r="G221" s="203" t="s">
        <v>121</v>
      </c>
      <c r="H221" s="204">
        <v>2474.5700000000002</v>
      </c>
      <c r="I221" s="205"/>
      <c r="J221" s="206">
        <f>ROUND(I221*H221,2)</f>
        <v>0</v>
      </c>
      <c r="K221" s="202" t="s">
        <v>122</v>
      </c>
      <c r="L221" s="47"/>
      <c r="M221" s="207" t="s">
        <v>19</v>
      </c>
      <c r="N221" s="208" t="s">
        <v>44</v>
      </c>
      <c r="O221" s="87"/>
      <c r="P221" s="209">
        <f>O221*H221</f>
        <v>0</v>
      </c>
      <c r="Q221" s="209">
        <v>0.34499999999999997</v>
      </c>
      <c r="R221" s="209">
        <f>Q221*H221</f>
        <v>853.72664999999995</v>
      </c>
      <c r="S221" s="209">
        <v>0</v>
      </c>
      <c r="T221" s="210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1" t="s">
        <v>123</v>
      </c>
      <c r="AT221" s="211" t="s">
        <v>118</v>
      </c>
      <c r="AU221" s="211" t="s">
        <v>80</v>
      </c>
      <c r="AY221" s="20" t="s">
        <v>116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20" t="s">
        <v>78</v>
      </c>
      <c r="BK221" s="212">
        <f>ROUND(I221*H221,2)</f>
        <v>0</v>
      </c>
      <c r="BL221" s="20" t="s">
        <v>123</v>
      </c>
      <c r="BM221" s="211" t="s">
        <v>345</v>
      </c>
    </row>
    <row r="222" s="2" customFormat="1">
      <c r="A222" s="41"/>
      <c r="B222" s="42"/>
      <c r="C222" s="43"/>
      <c r="D222" s="213" t="s">
        <v>125</v>
      </c>
      <c r="E222" s="43"/>
      <c r="F222" s="214" t="s">
        <v>346</v>
      </c>
      <c r="G222" s="43"/>
      <c r="H222" s="43"/>
      <c r="I222" s="215"/>
      <c r="J222" s="43"/>
      <c r="K222" s="43"/>
      <c r="L222" s="47"/>
      <c r="M222" s="216"/>
      <c r="N222" s="217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125</v>
      </c>
      <c r="AU222" s="20" t="s">
        <v>80</v>
      </c>
    </row>
    <row r="223" s="13" customFormat="1">
      <c r="A223" s="13"/>
      <c r="B223" s="218"/>
      <c r="C223" s="219"/>
      <c r="D223" s="220" t="s">
        <v>156</v>
      </c>
      <c r="E223" s="221" t="s">
        <v>19</v>
      </c>
      <c r="F223" s="222" t="s">
        <v>347</v>
      </c>
      <c r="G223" s="219"/>
      <c r="H223" s="221" t="s">
        <v>19</v>
      </c>
      <c r="I223" s="223"/>
      <c r="J223" s="219"/>
      <c r="K223" s="219"/>
      <c r="L223" s="224"/>
      <c r="M223" s="225"/>
      <c r="N223" s="226"/>
      <c r="O223" s="226"/>
      <c r="P223" s="226"/>
      <c r="Q223" s="226"/>
      <c r="R223" s="226"/>
      <c r="S223" s="226"/>
      <c r="T223" s="22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8" t="s">
        <v>156</v>
      </c>
      <c r="AU223" s="228" t="s">
        <v>80</v>
      </c>
      <c r="AV223" s="13" t="s">
        <v>78</v>
      </c>
      <c r="AW223" s="13" t="s">
        <v>35</v>
      </c>
      <c r="AX223" s="13" t="s">
        <v>73</v>
      </c>
      <c r="AY223" s="228" t="s">
        <v>116</v>
      </c>
    </row>
    <row r="224" s="13" customFormat="1">
      <c r="A224" s="13"/>
      <c r="B224" s="218"/>
      <c r="C224" s="219"/>
      <c r="D224" s="220" t="s">
        <v>156</v>
      </c>
      <c r="E224" s="221" t="s">
        <v>19</v>
      </c>
      <c r="F224" s="222" t="s">
        <v>348</v>
      </c>
      <c r="G224" s="219"/>
      <c r="H224" s="221" t="s">
        <v>19</v>
      </c>
      <c r="I224" s="223"/>
      <c r="J224" s="219"/>
      <c r="K224" s="219"/>
      <c r="L224" s="224"/>
      <c r="M224" s="225"/>
      <c r="N224" s="226"/>
      <c r="O224" s="226"/>
      <c r="P224" s="226"/>
      <c r="Q224" s="226"/>
      <c r="R224" s="226"/>
      <c r="S224" s="226"/>
      <c r="T224" s="22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8" t="s">
        <v>156</v>
      </c>
      <c r="AU224" s="228" t="s">
        <v>80</v>
      </c>
      <c r="AV224" s="13" t="s">
        <v>78</v>
      </c>
      <c r="AW224" s="13" t="s">
        <v>35</v>
      </c>
      <c r="AX224" s="13" t="s">
        <v>73</v>
      </c>
      <c r="AY224" s="228" t="s">
        <v>116</v>
      </c>
    </row>
    <row r="225" s="14" customFormat="1">
      <c r="A225" s="14"/>
      <c r="B225" s="229"/>
      <c r="C225" s="230"/>
      <c r="D225" s="220" t="s">
        <v>156</v>
      </c>
      <c r="E225" s="231" t="s">
        <v>19</v>
      </c>
      <c r="F225" s="232" t="s">
        <v>349</v>
      </c>
      <c r="G225" s="230"/>
      <c r="H225" s="233">
        <v>234.77000000000001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39" t="s">
        <v>156</v>
      </c>
      <c r="AU225" s="239" t="s">
        <v>80</v>
      </c>
      <c r="AV225" s="14" t="s">
        <v>80</v>
      </c>
      <c r="AW225" s="14" t="s">
        <v>35</v>
      </c>
      <c r="AX225" s="14" t="s">
        <v>73</v>
      </c>
      <c r="AY225" s="239" t="s">
        <v>116</v>
      </c>
    </row>
    <row r="226" s="14" customFormat="1">
      <c r="A226" s="14"/>
      <c r="B226" s="229"/>
      <c r="C226" s="230"/>
      <c r="D226" s="220" t="s">
        <v>156</v>
      </c>
      <c r="E226" s="231" t="s">
        <v>19</v>
      </c>
      <c r="F226" s="232" t="s">
        <v>350</v>
      </c>
      <c r="G226" s="230"/>
      <c r="H226" s="233">
        <v>170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39" t="s">
        <v>156</v>
      </c>
      <c r="AU226" s="239" t="s">
        <v>80</v>
      </c>
      <c r="AV226" s="14" t="s">
        <v>80</v>
      </c>
      <c r="AW226" s="14" t="s">
        <v>35</v>
      </c>
      <c r="AX226" s="14" t="s">
        <v>73</v>
      </c>
      <c r="AY226" s="239" t="s">
        <v>116</v>
      </c>
    </row>
    <row r="227" s="13" customFormat="1">
      <c r="A227" s="13"/>
      <c r="B227" s="218"/>
      <c r="C227" s="219"/>
      <c r="D227" s="220" t="s">
        <v>156</v>
      </c>
      <c r="E227" s="221" t="s">
        <v>19</v>
      </c>
      <c r="F227" s="222" t="s">
        <v>351</v>
      </c>
      <c r="G227" s="219"/>
      <c r="H227" s="221" t="s">
        <v>19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8" t="s">
        <v>156</v>
      </c>
      <c r="AU227" s="228" t="s">
        <v>80</v>
      </c>
      <c r="AV227" s="13" t="s">
        <v>78</v>
      </c>
      <c r="AW227" s="13" t="s">
        <v>35</v>
      </c>
      <c r="AX227" s="13" t="s">
        <v>73</v>
      </c>
      <c r="AY227" s="228" t="s">
        <v>116</v>
      </c>
    </row>
    <row r="228" s="14" customFormat="1">
      <c r="A228" s="14"/>
      <c r="B228" s="229"/>
      <c r="C228" s="230"/>
      <c r="D228" s="220" t="s">
        <v>156</v>
      </c>
      <c r="E228" s="231" t="s">
        <v>19</v>
      </c>
      <c r="F228" s="232" t="s">
        <v>352</v>
      </c>
      <c r="G228" s="230"/>
      <c r="H228" s="233">
        <v>2009.8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39" t="s">
        <v>156</v>
      </c>
      <c r="AU228" s="239" t="s">
        <v>80</v>
      </c>
      <c r="AV228" s="14" t="s">
        <v>80</v>
      </c>
      <c r="AW228" s="14" t="s">
        <v>35</v>
      </c>
      <c r="AX228" s="14" t="s">
        <v>73</v>
      </c>
      <c r="AY228" s="239" t="s">
        <v>116</v>
      </c>
    </row>
    <row r="229" s="14" customFormat="1">
      <c r="A229" s="14"/>
      <c r="B229" s="229"/>
      <c r="C229" s="230"/>
      <c r="D229" s="220" t="s">
        <v>156</v>
      </c>
      <c r="E229" s="231" t="s">
        <v>19</v>
      </c>
      <c r="F229" s="232" t="s">
        <v>353</v>
      </c>
      <c r="G229" s="230"/>
      <c r="H229" s="233">
        <v>60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39" t="s">
        <v>156</v>
      </c>
      <c r="AU229" s="239" t="s">
        <v>80</v>
      </c>
      <c r="AV229" s="14" t="s">
        <v>80</v>
      </c>
      <c r="AW229" s="14" t="s">
        <v>35</v>
      </c>
      <c r="AX229" s="14" t="s">
        <v>73</v>
      </c>
      <c r="AY229" s="239" t="s">
        <v>116</v>
      </c>
    </row>
    <row r="230" s="15" customFormat="1">
      <c r="A230" s="15"/>
      <c r="B230" s="240"/>
      <c r="C230" s="241"/>
      <c r="D230" s="220" t="s">
        <v>156</v>
      </c>
      <c r="E230" s="242" t="s">
        <v>19</v>
      </c>
      <c r="F230" s="243" t="s">
        <v>159</v>
      </c>
      <c r="G230" s="241"/>
      <c r="H230" s="244">
        <v>2474.5700000000002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0" t="s">
        <v>156</v>
      </c>
      <c r="AU230" s="250" t="s">
        <v>80</v>
      </c>
      <c r="AV230" s="15" t="s">
        <v>123</v>
      </c>
      <c r="AW230" s="15" t="s">
        <v>35</v>
      </c>
      <c r="AX230" s="15" t="s">
        <v>78</v>
      </c>
      <c r="AY230" s="250" t="s">
        <v>116</v>
      </c>
    </row>
    <row r="231" s="2" customFormat="1" ht="33" customHeight="1">
      <c r="A231" s="41"/>
      <c r="B231" s="42"/>
      <c r="C231" s="200" t="s">
        <v>354</v>
      </c>
      <c r="D231" s="200" t="s">
        <v>118</v>
      </c>
      <c r="E231" s="201" t="s">
        <v>343</v>
      </c>
      <c r="F231" s="202" t="s">
        <v>344</v>
      </c>
      <c r="G231" s="203" t="s">
        <v>121</v>
      </c>
      <c r="H231" s="204">
        <v>2393.23</v>
      </c>
      <c r="I231" s="205"/>
      <c r="J231" s="206">
        <f>ROUND(I231*H231,2)</f>
        <v>0</v>
      </c>
      <c r="K231" s="202" t="s">
        <v>122</v>
      </c>
      <c r="L231" s="47"/>
      <c r="M231" s="207" t="s">
        <v>19</v>
      </c>
      <c r="N231" s="208" t="s">
        <v>44</v>
      </c>
      <c r="O231" s="87"/>
      <c r="P231" s="209">
        <f>O231*H231</f>
        <v>0</v>
      </c>
      <c r="Q231" s="209">
        <v>0.34499999999999997</v>
      </c>
      <c r="R231" s="209">
        <f>Q231*H231</f>
        <v>825.6643499999999</v>
      </c>
      <c r="S231" s="209">
        <v>0</v>
      </c>
      <c r="T231" s="210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1" t="s">
        <v>123</v>
      </c>
      <c r="AT231" s="211" t="s">
        <v>118</v>
      </c>
      <c r="AU231" s="211" t="s">
        <v>80</v>
      </c>
      <c r="AY231" s="20" t="s">
        <v>116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20" t="s">
        <v>78</v>
      </c>
      <c r="BK231" s="212">
        <f>ROUND(I231*H231,2)</f>
        <v>0</v>
      </c>
      <c r="BL231" s="20" t="s">
        <v>123</v>
      </c>
      <c r="BM231" s="211" t="s">
        <v>355</v>
      </c>
    </row>
    <row r="232" s="2" customFormat="1">
      <c r="A232" s="41"/>
      <c r="B232" s="42"/>
      <c r="C232" s="43"/>
      <c r="D232" s="213" t="s">
        <v>125</v>
      </c>
      <c r="E232" s="43"/>
      <c r="F232" s="214" t="s">
        <v>346</v>
      </c>
      <c r="G232" s="43"/>
      <c r="H232" s="43"/>
      <c r="I232" s="215"/>
      <c r="J232" s="43"/>
      <c r="K232" s="43"/>
      <c r="L232" s="47"/>
      <c r="M232" s="216"/>
      <c r="N232" s="217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125</v>
      </c>
      <c r="AU232" s="20" t="s">
        <v>80</v>
      </c>
    </row>
    <row r="233" s="13" customFormat="1">
      <c r="A233" s="13"/>
      <c r="B233" s="218"/>
      <c r="C233" s="219"/>
      <c r="D233" s="220" t="s">
        <v>156</v>
      </c>
      <c r="E233" s="221" t="s">
        <v>19</v>
      </c>
      <c r="F233" s="222" t="s">
        <v>356</v>
      </c>
      <c r="G233" s="219"/>
      <c r="H233" s="221" t="s">
        <v>19</v>
      </c>
      <c r="I233" s="223"/>
      <c r="J233" s="219"/>
      <c r="K233" s="219"/>
      <c r="L233" s="224"/>
      <c r="M233" s="225"/>
      <c r="N233" s="226"/>
      <c r="O233" s="226"/>
      <c r="P233" s="226"/>
      <c r="Q233" s="226"/>
      <c r="R233" s="226"/>
      <c r="S233" s="226"/>
      <c r="T233" s="22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8" t="s">
        <v>156</v>
      </c>
      <c r="AU233" s="228" t="s">
        <v>80</v>
      </c>
      <c r="AV233" s="13" t="s">
        <v>78</v>
      </c>
      <c r="AW233" s="13" t="s">
        <v>35</v>
      </c>
      <c r="AX233" s="13" t="s">
        <v>73</v>
      </c>
      <c r="AY233" s="228" t="s">
        <v>116</v>
      </c>
    </row>
    <row r="234" s="13" customFormat="1">
      <c r="A234" s="13"/>
      <c r="B234" s="218"/>
      <c r="C234" s="219"/>
      <c r="D234" s="220" t="s">
        <v>156</v>
      </c>
      <c r="E234" s="221" t="s">
        <v>19</v>
      </c>
      <c r="F234" s="222" t="s">
        <v>348</v>
      </c>
      <c r="G234" s="219"/>
      <c r="H234" s="221" t="s">
        <v>19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8" t="s">
        <v>156</v>
      </c>
      <c r="AU234" s="228" t="s">
        <v>80</v>
      </c>
      <c r="AV234" s="13" t="s">
        <v>78</v>
      </c>
      <c r="AW234" s="13" t="s">
        <v>35</v>
      </c>
      <c r="AX234" s="13" t="s">
        <v>73</v>
      </c>
      <c r="AY234" s="228" t="s">
        <v>116</v>
      </c>
    </row>
    <row r="235" s="14" customFormat="1">
      <c r="A235" s="14"/>
      <c r="B235" s="229"/>
      <c r="C235" s="230"/>
      <c r="D235" s="220" t="s">
        <v>156</v>
      </c>
      <c r="E235" s="231" t="s">
        <v>19</v>
      </c>
      <c r="F235" s="232" t="s">
        <v>357</v>
      </c>
      <c r="G235" s="230"/>
      <c r="H235" s="233">
        <v>228.72999999999999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39" t="s">
        <v>156</v>
      </c>
      <c r="AU235" s="239" t="s">
        <v>80</v>
      </c>
      <c r="AV235" s="14" t="s">
        <v>80</v>
      </c>
      <c r="AW235" s="14" t="s">
        <v>35</v>
      </c>
      <c r="AX235" s="14" t="s">
        <v>73</v>
      </c>
      <c r="AY235" s="239" t="s">
        <v>116</v>
      </c>
    </row>
    <row r="236" s="14" customFormat="1">
      <c r="A236" s="14"/>
      <c r="B236" s="229"/>
      <c r="C236" s="230"/>
      <c r="D236" s="220" t="s">
        <v>156</v>
      </c>
      <c r="E236" s="231" t="s">
        <v>19</v>
      </c>
      <c r="F236" s="232" t="s">
        <v>350</v>
      </c>
      <c r="G236" s="230"/>
      <c r="H236" s="233">
        <v>170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39" t="s">
        <v>156</v>
      </c>
      <c r="AU236" s="239" t="s">
        <v>80</v>
      </c>
      <c r="AV236" s="14" t="s">
        <v>80</v>
      </c>
      <c r="AW236" s="14" t="s">
        <v>35</v>
      </c>
      <c r="AX236" s="14" t="s">
        <v>73</v>
      </c>
      <c r="AY236" s="239" t="s">
        <v>116</v>
      </c>
    </row>
    <row r="237" s="13" customFormat="1">
      <c r="A237" s="13"/>
      <c r="B237" s="218"/>
      <c r="C237" s="219"/>
      <c r="D237" s="220" t="s">
        <v>156</v>
      </c>
      <c r="E237" s="221" t="s">
        <v>19</v>
      </c>
      <c r="F237" s="222" t="s">
        <v>351</v>
      </c>
      <c r="G237" s="219"/>
      <c r="H237" s="221" t="s">
        <v>19</v>
      </c>
      <c r="I237" s="223"/>
      <c r="J237" s="219"/>
      <c r="K237" s="219"/>
      <c r="L237" s="224"/>
      <c r="M237" s="225"/>
      <c r="N237" s="226"/>
      <c r="O237" s="226"/>
      <c r="P237" s="226"/>
      <c r="Q237" s="226"/>
      <c r="R237" s="226"/>
      <c r="S237" s="226"/>
      <c r="T237" s="22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8" t="s">
        <v>156</v>
      </c>
      <c r="AU237" s="228" t="s">
        <v>80</v>
      </c>
      <c r="AV237" s="13" t="s">
        <v>78</v>
      </c>
      <c r="AW237" s="13" t="s">
        <v>35</v>
      </c>
      <c r="AX237" s="13" t="s">
        <v>73</v>
      </c>
      <c r="AY237" s="228" t="s">
        <v>116</v>
      </c>
    </row>
    <row r="238" s="14" customFormat="1">
      <c r="A238" s="14"/>
      <c r="B238" s="229"/>
      <c r="C238" s="230"/>
      <c r="D238" s="220" t="s">
        <v>156</v>
      </c>
      <c r="E238" s="231" t="s">
        <v>19</v>
      </c>
      <c r="F238" s="232" t="s">
        <v>358</v>
      </c>
      <c r="G238" s="230"/>
      <c r="H238" s="233">
        <v>1934.5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39" t="s">
        <v>156</v>
      </c>
      <c r="AU238" s="239" t="s">
        <v>80</v>
      </c>
      <c r="AV238" s="14" t="s">
        <v>80</v>
      </c>
      <c r="AW238" s="14" t="s">
        <v>35</v>
      </c>
      <c r="AX238" s="14" t="s">
        <v>73</v>
      </c>
      <c r="AY238" s="239" t="s">
        <v>116</v>
      </c>
    </row>
    <row r="239" s="14" customFormat="1">
      <c r="A239" s="14"/>
      <c r="B239" s="229"/>
      <c r="C239" s="230"/>
      <c r="D239" s="220" t="s">
        <v>156</v>
      </c>
      <c r="E239" s="231" t="s">
        <v>19</v>
      </c>
      <c r="F239" s="232" t="s">
        <v>353</v>
      </c>
      <c r="G239" s="230"/>
      <c r="H239" s="233">
        <v>60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39" t="s">
        <v>156</v>
      </c>
      <c r="AU239" s="239" t="s">
        <v>80</v>
      </c>
      <c r="AV239" s="14" t="s">
        <v>80</v>
      </c>
      <c r="AW239" s="14" t="s">
        <v>35</v>
      </c>
      <c r="AX239" s="14" t="s">
        <v>73</v>
      </c>
      <c r="AY239" s="239" t="s">
        <v>116</v>
      </c>
    </row>
    <row r="240" s="15" customFormat="1">
      <c r="A240" s="15"/>
      <c r="B240" s="240"/>
      <c r="C240" s="241"/>
      <c r="D240" s="220" t="s">
        <v>156</v>
      </c>
      <c r="E240" s="242" t="s">
        <v>19</v>
      </c>
      <c r="F240" s="243" t="s">
        <v>159</v>
      </c>
      <c r="G240" s="241"/>
      <c r="H240" s="244">
        <v>2393.23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0" t="s">
        <v>156</v>
      </c>
      <c r="AU240" s="250" t="s">
        <v>80</v>
      </c>
      <c r="AV240" s="15" t="s">
        <v>123</v>
      </c>
      <c r="AW240" s="15" t="s">
        <v>35</v>
      </c>
      <c r="AX240" s="15" t="s">
        <v>78</v>
      </c>
      <c r="AY240" s="250" t="s">
        <v>116</v>
      </c>
    </row>
    <row r="241" s="2" customFormat="1" ht="24.15" customHeight="1">
      <c r="A241" s="41"/>
      <c r="B241" s="42"/>
      <c r="C241" s="200" t="s">
        <v>359</v>
      </c>
      <c r="D241" s="200" t="s">
        <v>118</v>
      </c>
      <c r="E241" s="201" t="s">
        <v>360</v>
      </c>
      <c r="F241" s="202" t="s">
        <v>361</v>
      </c>
      <c r="G241" s="203" t="s">
        <v>121</v>
      </c>
      <c r="H241" s="204">
        <v>398.73000000000002</v>
      </c>
      <c r="I241" s="205"/>
      <c r="J241" s="206">
        <f>ROUND(I241*H241,2)</f>
        <v>0</v>
      </c>
      <c r="K241" s="202" t="s">
        <v>122</v>
      </c>
      <c r="L241" s="47"/>
      <c r="M241" s="207" t="s">
        <v>19</v>
      </c>
      <c r="N241" s="208" t="s">
        <v>44</v>
      </c>
      <c r="O241" s="87"/>
      <c r="P241" s="209">
        <f>O241*H241</f>
        <v>0</v>
      </c>
      <c r="Q241" s="209">
        <v>0.0075300000000000002</v>
      </c>
      <c r="R241" s="209">
        <f>Q241*H241</f>
        <v>3.0024369000000002</v>
      </c>
      <c r="S241" s="209">
        <v>0</v>
      </c>
      <c r="T241" s="210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1" t="s">
        <v>123</v>
      </c>
      <c r="AT241" s="211" t="s">
        <v>118</v>
      </c>
      <c r="AU241" s="211" t="s">
        <v>80</v>
      </c>
      <c r="AY241" s="20" t="s">
        <v>116</v>
      </c>
      <c r="BE241" s="212">
        <f>IF(N241="základní",J241,0)</f>
        <v>0</v>
      </c>
      <c r="BF241" s="212">
        <f>IF(N241="snížená",J241,0)</f>
        <v>0</v>
      </c>
      <c r="BG241" s="212">
        <f>IF(N241="zákl. přenesená",J241,0)</f>
        <v>0</v>
      </c>
      <c r="BH241" s="212">
        <f>IF(N241="sníž. přenesená",J241,0)</f>
        <v>0</v>
      </c>
      <c r="BI241" s="212">
        <f>IF(N241="nulová",J241,0)</f>
        <v>0</v>
      </c>
      <c r="BJ241" s="20" t="s">
        <v>78</v>
      </c>
      <c r="BK241" s="212">
        <f>ROUND(I241*H241,2)</f>
        <v>0</v>
      </c>
      <c r="BL241" s="20" t="s">
        <v>123</v>
      </c>
      <c r="BM241" s="211" t="s">
        <v>362</v>
      </c>
    </row>
    <row r="242" s="2" customFormat="1">
      <c r="A242" s="41"/>
      <c r="B242" s="42"/>
      <c r="C242" s="43"/>
      <c r="D242" s="213" t="s">
        <v>125</v>
      </c>
      <c r="E242" s="43"/>
      <c r="F242" s="214" t="s">
        <v>363</v>
      </c>
      <c r="G242" s="43"/>
      <c r="H242" s="43"/>
      <c r="I242" s="215"/>
      <c r="J242" s="43"/>
      <c r="K242" s="43"/>
      <c r="L242" s="47"/>
      <c r="M242" s="216"/>
      <c r="N242" s="217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125</v>
      </c>
      <c r="AU242" s="20" t="s">
        <v>80</v>
      </c>
    </row>
    <row r="243" s="13" customFormat="1">
      <c r="A243" s="13"/>
      <c r="B243" s="218"/>
      <c r="C243" s="219"/>
      <c r="D243" s="220" t="s">
        <v>156</v>
      </c>
      <c r="E243" s="221" t="s">
        <v>19</v>
      </c>
      <c r="F243" s="222" t="s">
        <v>364</v>
      </c>
      <c r="G243" s="219"/>
      <c r="H243" s="221" t="s">
        <v>19</v>
      </c>
      <c r="I243" s="223"/>
      <c r="J243" s="219"/>
      <c r="K243" s="219"/>
      <c r="L243" s="224"/>
      <c r="M243" s="225"/>
      <c r="N243" s="226"/>
      <c r="O243" s="226"/>
      <c r="P243" s="226"/>
      <c r="Q243" s="226"/>
      <c r="R243" s="226"/>
      <c r="S243" s="226"/>
      <c r="T243" s="22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8" t="s">
        <v>156</v>
      </c>
      <c r="AU243" s="228" t="s">
        <v>80</v>
      </c>
      <c r="AV243" s="13" t="s">
        <v>78</v>
      </c>
      <c r="AW243" s="13" t="s">
        <v>35</v>
      </c>
      <c r="AX243" s="13" t="s">
        <v>73</v>
      </c>
      <c r="AY243" s="228" t="s">
        <v>116</v>
      </c>
    </row>
    <row r="244" s="13" customFormat="1">
      <c r="A244" s="13"/>
      <c r="B244" s="218"/>
      <c r="C244" s="219"/>
      <c r="D244" s="220" t="s">
        <v>156</v>
      </c>
      <c r="E244" s="221" t="s">
        <v>19</v>
      </c>
      <c r="F244" s="222" t="s">
        <v>348</v>
      </c>
      <c r="G244" s="219"/>
      <c r="H244" s="221" t="s">
        <v>19</v>
      </c>
      <c r="I244" s="223"/>
      <c r="J244" s="219"/>
      <c r="K244" s="219"/>
      <c r="L244" s="224"/>
      <c r="M244" s="225"/>
      <c r="N244" s="226"/>
      <c r="O244" s="226"/>
      <c r="P244" s="226"/>
      <c r="Q244" s="226"/>
      <c r="R244" s="226"/>
      <c r="S244" s="226"/>
      <c r="T244" s="22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8" t="s">
        <v>156</v>
      </c>
      <c r="AU244" s="228" t="s">
        <v>80</v>
      </c>
      <c r="AV244" s="13" t="s">
        <v>78</v>
      </c>
      <c r="AW244" s="13" t="s">
        <v>35</v>
      </c>
      <c r="AX244" s="13" t="s">
        <v>73</v>
      </c>
      <c r="AY244" s="228" t="s">
        <v>116</v>
      </c>
    </row>
    <row r="245" s="14" customFormat="1">
      <c r="A245" s="14"/>
      <c r="B245" s="229"/>
      <c r="C245" s="230"/>
      <c r="D245" s="220" t="s">
        <v>156</v>
      </c>
      <c r="E245" s="231" t="s">
        <v>19</v>
      </c>
      <c r="F245" s="232" t="s">
        <v>357</v>
      </c>
      <c r="G245" s="230"/>
      <c r="H245" s="233">
        <v>228.72999999999999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39" t="s">
        <v>156</v>
      </c>
      <c r="AU245" s="239" t="s">
        <v>80</v>
      </c>
      <c r="AV245" s="14" t="s">
        <v>80</v>
      </c>
      <c r="AW245" s="14" t="s">
        <v>35</v>
      </c>
      <c r="AX245" s="14" t="s">
        <v>73</v>
      </c>
      <c r="AY245" s="239" t="s">
        <v>116</v>
      </c>
    </row>
    <row r="246" s="14" customFormat="1">
      <c r="A246" s="14"/>
      <c r="B246" s="229"/>
      <c r="C246" s="230"/>
      <c r="D246" s="220" t="s">
        <v>156</v>
      </c>
      <c r="E246" s="231" t="s">
        <v>19</v>
      </c>
      <c r="F246" s="232" t="s">
        <v>350</v>
      </c>
      <c r="G246" s="230"/>
      <c r="H246" s="233">
        <v>170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39" t="s">
        <v>156</v>
      </c>
      <c r="AU246" s="239" t="s">
        <v>80</v>
      </c>
      <c r="AV246" s="14" t="s">
        <v>80</v>
      </c>
      <c r="AW246" s="14" t="s">
        <v>35</v>
      </c>
      <c r="AX246" s="14" t="s">
        <v>73</v>
      </c>
      <c r="AY246" s="239" t="s">
        <v>116</v>
      </c>
    </row>
    <row r="247" s="15" customFormat="1">
      <c r="A247" s="15"/>
      <c r="B247" s="240"/>
      <c r="C247" s="241"/>
      <c r="D247" s="220" t="s">
        <v>156</v>
      </c>
      <c r="E247" s="242" t="s">
        <v>19</v>
      </c>
      <c r="F247" s="243" t="s">
        <v>159</v>
      </c>
      <c r="G247" s="241"/>
      <c r="H247" s="244">
        <v>398.73000000000002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0" t="s">
        <v>156</v>
      </c>
      <c r="AU247" s="250" t="s">
        <v>80</v>
      </c>
      <c r="AV247" s="15" t="s">
        <v>123</v>
      </c>
      <c r="AW247" s="15" t="s">
        <v>35</v>
      </c>
      <c r="AX247" s="15" t="s">
        <v>78</v>
      </c>
      <c r="AY247" s="250" t="s">
        <v>116</v>
      </c>
    </row>
    <row r="248" s="2" customFormat="1" ht="49.05" customHeight="1">
      <c r="A248" s="41"/>
      <c r="B248" s="42"/>
      <c r="C248" s="200" t="s">
        <v>365</v>
      </c>
      <c r="D248" s="200" t="s">
        <v>118</v>
      </c>
      <c r="E248" s="201" t="s">
        <v>366</v>
      </c>
      <c r="F248" s="202" t="s">
        <v>367</v>
      </c>
      <c r="G248" s="203" t="s">
        <v>121</v>
      </c>
      <c r="H248" s="204">
        <v>394.30000000000001</v>
      </c>
      <c r="I248" s="205"/>
      <c r="J248" s="206">
        <f>ROUND(I248*H248,2)</f>
        <v>0</v>
      </c>
      <c r="K248" s="202" t="s">
        <v>122</v>
      </c>
      <c r="L248" s="47"/>
      <c r="M248" s="207" t="s">
        <v>19</v>
      </c>
      <c r="N248" s="208" t="s">
        <v>44</v>
      </c>
      <c r="O248" s="87"/>
      <c r="P248" s="209">
        <f>O248*H248</f>
        <v>0</v>
      </c>
      <c r="Q248" s="209">
        <v>0.21099999999999999</v>
      </c>
      <c r="R248" s="209">
        <f>Q248*H248</f>
        <v>83.197299999999998</v>
      </c>
      <c r="S248" s="209">
        <v>0</v>
      </c>
      <c r="T248" s="210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1" t="s">
        <v>123</v>
      </c>
      <c r="AT248" s="211" t="s">
        <v>118</v>
      </c>
      <c r="AU248" s="211" t="s">
        <v>80</v>
      </c>
      <c r="AY248" s="20" t="s">
        <v>116</v>
      </c>
      <c r="BE248" s="212">
        <f>IF(N248="základní",J248,0)</f>
        <v>0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20" t="s">
        <v>78</v>
      </c>
      <c r="BK248" s="212">
        <f>ROUND(I248*H248,2)</f>
        <v>0</v>
      </c>
      <c r="BL248" s="20" t="s">
        <v>123</v>
      </c>
      <c r="BM248" s="211" t="s">
        <v>368</v>
      </c>
    </row>
    <row r="249" s="2" customFormat="1">
      <c r="A249" s="41"/>
      <c r="B249" s="42"/>
      <c r="C249" s="43"/>
      <c r="D249" s="213" t="s">
        <v>125</v>
      </c>
      <c r="E249" s="43"/>
      <c r="F249" s="214" t="s">
        <v>369</v>
      </c>
      <c r="G249" s="43"/>
      <c r="H249" s="43"/>
      <c r="I249" s="215"/>
      <c r="J249" s="43"/>
      <c r="K249" s="43"/>
      <c r="L249" s="47"/>
      <c r="M249" s="216"/>
      <c r="N249" s="217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125</v>
      </c>
      <c r="AU249" s="20" t="s">
        <v>80</v>
      </c>
    </row>
    <row r="250" s="13" customFormat="1">
      <c r="A250" s="13"/>
      <c r="B250" s="218"/>
      <c r="C250" s="219"/>
      <c r="D250" s="220" t="s">
        <v>156</v>
      </c>
      <c r="E250" s="221" t="s">
        <v>19</v>
      </c>
      <c r="F250" s="222" t="s">
        <v>370</v>
      </c>
      <c r="G250" s="219"/>
      <c r="H250" s="221" t="s">
        <v>19</v>
      </c>
      <c r="I250" s="223"/>
      <c r="J250" s="219"/>
      <c r="K250" s="219"/>
      <c r="L250" s="224"/>
      <c r="M250" s="225"/>
      <c r="N250" s="226"/>
      <c r="O250" s="226"/>
      <c r="P250" s="226"/>
      <c r="Q250" s="226"/>
      <c r="R250" s="226"/>
      <c r="S250" s="226"/>
      <c r="T250" s="22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8" t="s">
        <v>156</v>
      </c>
      <c r="AU250" s="228" t="s">
        <v>80</v>
      </c>
      <c r="AV250" s="13" t="s">
        <v>78</v>
      </c>
      <c r="AW250" s="13" t="s">
        <v>35</v>
      </c>
      <c r="AX250" s="13" t="s">
        <v>73</v>
      </c>
      <c r="AY250" s="228" t="s">
        <v>116</v>
      </c>
    </row>
    <row r="251" s="13" customFormat="1">
      <c r="A251" s="13"/>
      <c r="B251" s="218"/>
      <c r="C251" s="219"/>
      <c r="D251" s="220" t="s">
        <v>156</v>
      </c>
      <c r="E251" s="221" t="s">
        <v>19</v>
      </c>
      <c r="F251" s="222" t="s">
        <v>348</v>
      </c>
      <c r="G251" s="219"/>
      <c r="H251" s="221" t="s">
        <v>19</v>
      </c>
      <c r="I251" s="223"/>
      <c r="J251" s="219"/>
      <c r="K251" s="219"/>
      <c r="L251" s="224"/>
      <c r="M251" s="225"/>
      <c r="N251" s="226"/>
      <c r="O251" s="226"/>
      <c r="P251" s="226"/>
      <c r="Q251" s="226"/>
      <c r="R251" s="226"/>
      <c r="S251" s="226"/>
      <c r="T251" s="22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8" t="s">
        <v>156</v>
      </c>
      <c r="AU251" s="228" t="s">
        <v>80</v>
      </c>
      <c r="AV251" s="13" t="s">
        <v>78</v>
      </c>
      <c r="AW251" s="13" t="s">
        <v>35</v>
      </c>
      <c r="AX251" s="13" t="s">
        <v>73</v>
      </c>
      <c r="AY251" s="228" t="s">
        <v>116</v>
      </c>
    </row>
    <row r="252" s="14" customFormat="1">
      <c r="A252" s="14"/>
      <c r="B252" s="229"/>
      <c r="C252" s="230"/>
      <c r="D252" s="220" t="s">
        <v>156</v>
      </c>
      <c r="E252" s="231" t="s">
        <v>19</v>
      </c>
      <c r="F252" s="232" t="s">
        <v>371</v>
      </c>
      <c r="G252" s="230"/>
      <c r="H252" s="233">
        <v>224.30000000000001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9" t="s">
        <v>156</v>
      </c>
      <c r="AU252" s="239" t="s">
        <v>80</v>
      </c>
      <c r="AV252" s="14" t="s">
        <v>80</v>
      </c>
      <c r="AW252" s="14" t="s">
        <v>35</v>
      </c>
      <c r="AX252" s="14" t="s">
        <v>73</v>
      </c>
      <c r="AY252" s="239" t="s">
        <v>116</v>
      </c>
    </row>
    <row r="253" s="14" customFormat="1">
      <c r="A253" s="14"/>
      <c r="B253" s="229"/>
      <c r="C253" s="230"/>
      <c r="D253" s="220" t="s">
        <v>156</v>
      </c>
      <c r="E253" s="231" t="s">
        <v>19</v>
      </c>
      <c r="F253" s="232" t="s">
        <v>350</v>
      </c>
      <c r="G253" s="230"/>
      <c r="H253" s="233">
        <v>170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39" t="s">
        <v>156</v>
      </c>
      <c r="AU253" s="239" t="s">
        <v>80</v>
      </c>
      <c r="AV253" s="14" t="s">
        <v>80</v>
      </c>
      <c r="AW253" s="14" t="s">
        <v>35</v>
      </c>
      <c r="AX253" s="14" t="s">
        <v>73</v>
      </c>
      <c r="AY253" s="239" t="s">
        <v>116</v>
      </c>
    </row>
    <row r="254" s="15" customFormat="1">
      <c r="A254" s="15"/>
      <c r="B254" s="240"/>
      <c r="C254" s="241"/>
      <c r="D254" s="220" t="s">
        <v>156</v>
      </c>
      <c r="E254" s="242" t="s">
        <v>19</v>
      </c>
      <c r="F254" s="243" t="s">
        <v>159</v>
      </c>
      <c r="G254" s="241"/>
      <c r="H254" s="244">
        <v>394.30000000000001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0" t="s">
        <v>156</v>
      </c>
      <c r="AU254" s="250" t="s">
        <v>80</v>
      </c>
      <c r="AV254" s="15" t="s">
        <v>123</v>
      </c>
      <c r="AW254" s="15" t="s">
        <v>35</v>
      </c>
      <c r="AX254" s="15" t="s">
        <v>78</v>
      </c>
      <c r="AY254" s="250" t="s">
        <v>116</v>
      </c>
    </row>
    <row r="255" s="2" customFormat="1" ht="24.15" customHeight="1">
      <c r="A255" s="41"/>
      <c r="B255" s="42"/>
      <c r="C255" s="200" t="s">
        <v>372</v>
      </c>
      <c r="D255" s="200" t="s">
        <v>118</v>
      </c>
      <c r="E255" s="201" t="s">
        <v>373</v>
      </c>
      <c r="F255" s="202" t="s">
        <v>374</v>
      </c>
      <c r="G255" s="203" t="s">
        <v>121</v>
      </c>
      <c r="H255" s="204">
        <v>394.30000000000001</v>
      </c>
      <c r="I255" s="205"/>
      <c r="J255" s="206">
        <f>ROUND(I255*H255,2)</f>
        <v>0</v>
      </c>
      <c r="K255" s="202" t="s">
        <v>122</v>
      </c>
      <c r="L255" s="47"/>
      <c r="M255" s="207" t="s">
        <v>19</v>
      </c>
      <c r="N255" s="208" t="s">
        <v>44</v>
      </c>
      <c r="O255" s="87"/>
      <c r="P255" s="209">
        <f>O255*H255</f>
        <v>0</v>
      </c>
      <c r="Q255" s="209">
        <v>0.00071000000000000002</v>
      </c>
      <c r="R255" s="209">
        <f>Q255*H255</f>
        <v>0.27995300000000001</v>
      </c>
      <c r="S255" s="209">
        <v>0</v>
      </c>
      <c r="T255" s="210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1" t="s">
        <v>123</v>
      </c>
      <c r="AT255" s="211" t="s">
        <v>118</v>
      </c>
      <c r="AU255" s="211" t="s">
        <v>80</v>
      </c>
      <c r="AY255" s="20" t="s">
        <v>116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20" t="s">
        <v>78</v>
      </c>
      <c r="BK255" s="212">
        <f>ROUND(I255*H255,2)</f>
        <v>0</v>
      </c>
      <c r="BL255" s="20" t="s">
        <v>123</v>
      </c>
      <c r="BM255" s="211" t="s">
        <v>375</v>
      </c>
    </row>
    <row r="256" s="2" customFormat="1">
      <c r="A256" s="41"/>
      <c r="B256" s="42"/>
      <c r="C256" s="43"/>
      <c r="D256" s="213" t="s">
        <v>125</v>
      </c>
      <c r="E256" s="43"/>
      <c r="F256" s="214" t="s">
        <v>376</v>
      </c>
      <c r="G256" s="43"/>
      <c r="H256" s="43"/>
      <c r="I256" s="215"/>
      <c r="J256" s="43"/>
      <c r="K256" s="43"/>
      <c r="L256" s="47"/>
      <c r="M256" s="216"/>
      <c r="N256" s="217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125</v>
      </c>
      <c r="AU256" s="20" t="s">
        <v>80</v>
      </c>
    </row>
    <row r="257" s="13" customFormat="1">
      <c r="A257" s="13"/>
      <c r="B257" s="218"/>
      <c r="C257" s="219"/>
      <c r="D257" s="220" t="s">
        <v>156</v>
      </c>
      <c r="E257" s="221" t="s">
        <v>19</v>
      </c>
      <c r="F257" s="222" t="s">
        <v>364</v>
      </c>
      <c r="G257" s="219"/>
      <c r="H257" s="221" t="s">
        <v>19</v>
      </c>
      <c r="I257" s="223"/>
      <c r="J257" s="219"/>
      <c r="K257" s="219"/>
      <c r="L257" s="224"/>
      <c r="M257" s="225"/>
      <c r="N257" s="226"/>
      <c r="O257" s="226"/>
      <c r="P257" s="226"/>
      <c r="Q257" s="226"/>
      <c r="R257" s="226"/>
      <c r="S257" s="226"/>
      <c r="T257" s="22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8" t="s">
        <v>156</v>
      </c>
      <c r="AU257" s="228" t="s">
        <v>80</v>
      </c>
      <c r="AV257" s="13" t="s">
        <v>78</v>
      </c>
      <c r="AW257" s="13" t="s">
        <v>35</v>
      </c>
      <c r="AX257" s="13" t="s">
        <v>73</v>
      </c>
      <c r="AY257" s="228" t="s">
        <v>116</v>
      </c>
    </row>
    <row r="258" s="13" customFormat="1">
      <c r="A258" s="13"/>
      <c r="B258" s="218"/>
      <c r="C258" s="219"/>
      <c r="D258" s="220" t="s">
        <v>156</v>
      </c>
      <c r="E258" s="221" t="s">
        <v>19</v>
      </c>
      <c r="F258" s="222" t="s">
        <v>348</v>
      </c>
      <c r="G258" s="219"/>
      <c r="H258" s="221" t="s">
        <v>19</v>
      </c>
      <c r="I258" s="223"/>
      <c r="J258" s="219"/>
      <c r="K258" s="219"/>
      <c r="L258" s="224"/>
      <c r="M258" s="225"/>
      <c r="N258" s="226"/>
      <c r="O258" s="226"/>
      <c r="P258" s="226"/>
      <c r="Q258" s="226"/>
      <c r="R258" s="226"/>
      <c r="S258" s="226"/>
      <c r="T258" s="22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8" t="s">
        <v>156</v>
      </c>
      <c r="AU258" s="228" t="s">
        <v>80</v>
      </c>
      <c r="AV258" s="13" t="s">
        <v>78</v>
      </c>
      <c r="AW258" s="13" t="s">
        <v>35</v>
      </c>
      <c r="AX258" s="13" t="s">
        <v>73</v>
      </c>
      <c r="AY258" s="228" t="s">
        <v>116</v>
      </c>
    </row>
    <row r="259" s="14" customFormat="1">
      <c r="A259" s="14"/>
      <c r="B259" s="229"/>
      <c r="C259" s="230"/>
      <c r="D259" s="220" t="s">
        <v>156</v>
      </c>
      <c r="E259" s="231" t="s">
        <v>19</v>
      </c>
      <c r="F259" s="232" t="s">
        <v>371</v>
      </c>
      <c r="G259" s="230"/>
      <c r="H259" s="233">
        <v>224.30000000000001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39" t="s">
        <v>156</v>
      </c>
      <c r="AU259" s="239" t="s">
        <v>80</v>
      </c>
      <c r="AV259" s="14" t="s">
        <v>80</v>
      </c>
      <c r="AW259" s="14" t="s">
        <v>35</v>
      </c>
      <c r="AX259" s="14" t="s">
        <v>73</v>
      </c>
      <c r="AY259" s="239" t="s">
        <v>116</v>
      </c>
    </row>
    <row r="260" s="14" customFormat="1">
      <c r="A260" s="14"/>
      <c r="B260" s="229"/>
      <c r="C260" s="230"/>
      <c r="D260" s="220" t="s">
        <v>156</v>
      </c>
      <c r="E260" s="231" t="s">
        <v>19</v>
      </c>
      <c r="F260" s="232" t="s">
        <v>350</v>
      </c>
      <c r="G260" s="230"/>
      <c r="H260" s="233">
        <v>170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39" t="s">
        <v>156</v>
      </c>
      <c r="AU260" s="239" t="s">
        <v>80</v>
      </c>
      <c r="AV260" s="14" t="s">
        <v>80</v>
      </c>
      <c r="AW260" s="14" t="s">
        <v>35</v>
      </c>
      <c r="AX260" s="14" t="s">
        <v>73</v>
      </c>
      <c r="AY260" s="239" t="s">
        <v>116</v>
      </c>
    </row>
    <row r="261" s="15" customFormat="1">
      <c r="A261" s="15"/>
      <c r="B261" s="240"/>
      <c r="C261" s="241"/>
      <c r="D261" s="220" t="s">
        <v>156</v>
      </c>
      <c r="E261" s="242" t="s">
        <v>19</v>
      </c>
      <c r="F261" s="243" t="s">
        <v>159</v>
      </c>
      <c r="G261" s="241"/>
      <c r="H261" s="244">
        <v>394.30000000000001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0" t="s">
        <v>156</v>
      </c>
      <c r="AU261" s="250" t="s">
        <v>80</v>
      </c>
      <c r="AV261" s="15" t="s">
        <v>123</v>
      </c>
      <c r="AW261" s="15" t="s">
        <v>35</v>
      </c>
      <c r="AX261" s="15" t="s">
        <v>78</v>
      </c>
      <c r="AY261" s="250" t="s">
        <v>116</v>
      </c>
    </row>
    <row r="262" s="2" customFormat="1" ht="49.05" customHeight="1">
      <c r="A262" s="41"/>
      <c r="B262" s="42"/>
      <c r="C262" s="200" t="s">
        <v>377</v>
      </c>
      <c r="D262" s="200" t="s">
        <v>118</v>
      </c>
      <c r="E262" s="201" t="s">
        <v>378</v>
      </c>
      <c r="F262" s="202" t="s">
        <v>379</v>
      </c>
      <c r="G262" s="203" t="s">
        <v>121</v>
      </c>
      <c r="H262" s="204">
        <v>392.08999999999998</v>
      </c>
      <c r="I262" s="205"/>
      <c r="J262" s="206">
        <f>ROUND(I262*H262,2)</f>
        <v>0</v>
      </c>
      <c r="K262" s="202" t="s">
        <v>122</v>
      </c>
      <c r="L262" s="47"/>
      <c r="M262" s="207" t="s">
        <v>19</v>
      </c>
      <c r="N262" s="208" t="s">
        <v>44</v>
      </c>
      <c r="O262" s="87"/>
      <c r="P262" s="209">
        <f>O262*H262</f>
        <v>0</v>
      </c>
      <c r="Q262" s="209">
        <v>0.10373</v>
      </c>
      <c r="R262" s="209">
        <f>Q262*H262</f>
        <v>40.671495700000001</v>
      </c>
      <c r="S262" s="209">
        <v>0</v>
      </c>
      <c r="T262" s="210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1" t="s">
        <v>123</v>
      </c>
      <c r="AT262" s="211" t="s">
        <v>118</v>
      </c>
      <c r="AU262" s="211" t="s">
        <v>80</v>
      </c>
      <c r="AY262" s="20" t="s">
        <v>116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20" t="s">
        <v>78</v>
      </c>
      <c r="BK262" s="212">
        <f>ROUND(I262*H262,2)</f>
        <v>0</v>
      </c>
      <c r="BL262" s="20" t="s">
        <v>123</v>
      </c>
      <c r="BM262" s="211" t="s">
        <v>380</v>
      </c>
    </row>
    <row r="263" s="2" customFormat="1">
      <c r="A263" s="41"/>
      <c r="B263" s="42"/>
      <c r="C263" s="43"/>
      <c r="D263" s="213" t="s">
        <v>125</v>
      </c>
      <c r="E263" s="43"/>
      <c r="F263" s="214" t="s">
        <v>381</v>
      </c>
      <c r="G263" s="43"/>
      <c r="H263" s="43"/>
      <c r="I263" s="215"/>
      <c r="J263" s="43"/>
      <c r="K263" s="43"/>
      <c r="L263" s="47"/>
      <c r="M263" s="216"/>
      <c r="N263" s="217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125</v>
      </c>
      <c r="AU263" s="20" t="s">
        <v>80</v>
      </c>
    </row>
    <row r="264" s="13" customFormat="1">
      <c r="A264" s="13"/>
      <c r="B264" s="218"/>
      <c r="C264" s="219"/>
      <c r="D264" s="220" t="s">
        <v>156</v>
      </c>
      <c r="E264" s="221" t="s">
        <v>19</v>
      </c>
      <c r="F264" s="222" t="s">
        <v>382</v>
      </c>
      <c r="G264" s="219"/>
      <c r="H264" s="221" t="s">
        <v>19</v>
      </c>
      <c r="I264" s="223"/>
      <c r="J264" s="219"/>
      <c r="K264" s="219"/>
      <c r="L264" s="224"/>
      <c r="M264" s="225"/>
      <c r="N264" s="226"/>
      <c r="O264" s="226"/>
      <c r="P264" s="226"/>
      <c r="Q264" s="226"/>
      <c r="R264" s="226"/>
      <c r="S264" s="226"/>
      <c r="T264" s="22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8" t="s">
        <v>156</v>
      </c>
      <c r="AU264" s="228" t="s">
        <v>80</v>
      </c>
      <c r="AV264" s="13" t="s">
        <v>78</v>
      </c>
      <c r="AW264" s="13" t="s">
        <v>35</v>
      </c>
      <c r="AX264" s="13" t="s">
        <v>73</v>
      </c>
      <c r="AY264" s="228" t="s">
        <v>116</v>
      </c>
    </row>
    <row r="265" s="13" customFormat="1">
      <c r="A265" s="13"/>
      <c r="B265" s="218"/>
      <c r="C265" s="219"/>
      <c r="D265" s="220" t="s">
        <v>156</v>
      </c>
      <c r="E265" s="221" t="s">
        <v>19</v>
      </c>
      <c r="F265" s="222" t="s">
        <v>348</v>
      </c>
      <c r="G265" s="219"/>
      <c r="H265" s="221" t="s">
        <v>19</v>
      </c>
      <c r="I265" s="223"/>
      <c r="J265" s="219"/>
      <c r="K265" s="219"/>
      <c r="L265" s="224"/>
      <c r="M265" s="225"/>
      <c r="N265" s="226"/>
      <c r="O265" s="226"/>
      <c r="P265" s="226"/>
      <c r="Q265" s="226"/>
      <c r="R265" s="226"/>
      <c r="S265" s="226"/>
      <c r="T265" s="22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8" t="s">
        <v>156</v>
      </c>
      <c r="AU265" s="228" t="s">
        <v>80</v>
      </c>
      <c r="AV265" s="13" t="s">
        <v>78</v>
      </c>
      <c r="AW265" s="13" t="s">
        <v>35</v>
      </c>
      <c r="AX265" s="13" t="s">
        <v>73</v>
      </c>
      <c r="AY265" s="228" t="s">
        <v>116</v>
      </c>
    </row>
    <row r="266" s="14" customFormat="1">
      <c r="A266" s="14"/>
      <c r="B266" s="229"/>
      <c r="C266" s="230"/>
      <c r="D266" s="220" t="s">
        <v>156</v>
      </c>
      <c r="E266" s="231" t="s">
        <v>19</v>
      </c>
      <c r="F266" s="232" t="s">
        <v>383</v>
      </c>
      <c r="G266" s="230"/>
      <c r="H266" s="233">
        <v>222.09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39" t="s">
        <v>156</v>
      </c>
      <c r="AU266" s="239" t="s">
        <v>80</v>
      </c>
      <c r="AV266" s="14" t="s">
        <v>80</v>
      </c>
      <c r="AW266" s="14" t="s">
        <v>35</v>
      </c>
      <c r="AX266" s="14" t="s">
        <v>73</v>
      </c>
      <c r="AY266" s="239" t="s">
        <v>116</v>
      </c>
    </row>
    <row r="267" s="14" customFormat="1">
      <c r="A267" s="14"/>
      <c r="B267" s="229"/>
      <c r="C267" s="230"/>
      <c r="D267" s="220" t="s">
        <v>156</v>
      </c>
      <c r="E267" s="231" t="s">
        <v>19</v>
      </c>
      <c r="F267" s="232" t="s">
        <v>350</v>
      </c>
      <c r="G267" s="230"/>
      <c r="H267" s="233">
        <v>170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39" t="s">
        <v>156</v>
      </c>
      <c r="AU267" s="239" t="s">
        <v>80</v>
      </c>
      <c r="AV267" s="14" t="s">
        <v>80</v>
      </c>
      <c r="AW267" s="14" t="s">
        <v>35</v>
      </c>
      <c r="AX267" s="14" t="s">
        <v>73</v>
      </c>
      <c r="AY267" s="239" t="s">
        <v>116</v>
      </c>
    </row>
    <row r="268" s="15" customFormat="1">
      <c r="A268" s="15"/>
      <c r="B268" s="240"/>
      <c r="C268" s="241"/>
      <c r="D268" s="220" t="s">
        <v>156</v>
      </c>
      <c r="E268" s="242" t="s">
        <v>19</v>
      </c>
      <c r="F268" s="243" t="s">
        <v>159</v>
      </c>
      <c r="G268" s="241"/>
      <c r="H268" s="244">
        <v>392.08999999999998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0" t="s">
        <v>156</v>
      </c>
      <c r="AU268" s="250" t="s">
        <v>80</v>
      </c>
      <c r="AV268" s="15" t="s">
        <v>123</v>
      </c>
      <c r="AW268" s="15" t="s">
        <v>35</v>
      </c>
      <c r="AX268" s="15" t="s">
        <v>78</v>
      </c>
      <c r="AY268" s="250" t="s">
        <v>116</v>
      </c>
    </row>
    <row r="269" s="2" customFormat="1" ht="49.05" customHeight="1">
      <c r="A269" s="41"/>
      <c r="B269" s="42"/>
      <c r="C269" s="200" t="s">
        <v>384</v>
      </c>
      <c r="D269" s="200" t="s">
        <v>118</v>
      </c>
      <c r="E269" s="201" t="s">
        <v>385</v>
      </c>
      <c r="F269" s="202" t="s">
        <v>386</v>
      </c>
      <c r="G269" s="203" t="s">
        <v>121</v>
      </c>
      <c r="H269" s="204">
        <v>1931.74</v>
      </c>
      <c r="I269" s="205"/>
      <c r="J269" s="206">
        <f>ROUND(I269*H269,2)</f>
        <v>0</v>
      </c>
      <c r="K269" s="202" t="s">
        <v>122</v>
      </c>
      <c r="L269" s="47"/>
      <c r="M269" s="207" t="s">
        <v>19</v>
      </c>
      <c r="N269" s="208" t="s">
        <v>44</v>
      </c>
      <c r="O269" s="87"/>
      <c r="P269" s="209">
        <f>O269*H269</f>
        <v>0</v>
      </c>
      <c r="Q269" s="209">
        <v>0.2268</v>
      </c>
      <c r="R269" s="209">
        <f>Q269*H269</f>
        <v>438.11863199999999</v>
      </c>
      <c r="S269" s="209">
        <v>0</v>
      </c>
      <c r="T269" s="210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1" t="s">
        <v>123</v>
      </c>
      <c r="AT269" s="211" t="s">
        <v>118</v>
      </c>
      <c r="AU269" s="211" t="s">
        <v>80</v>
      </c>
      <c r="AY269" s="20" t="s">
        <v>116</v>
      </c>
      <c r="BE269" s="212">
        <f>IF(N269="základní",J269,0)</f>
        <v>0</v>
      </c>
      <c r="BF269" s="212">
        <f>IF(N269="snížená",J269,0)</f>
        <v>0</v>
      </c>
      <c r="BG269" s="212">
        <f>IF(N269="zákl. přenesená",J269,0)</f>
        <v>0</v>
      </c>
      <c r="BH269" s="212">
        <f>IF(N269="sníž. přenesená",J269,0)</f>
        <v>0</v>
      </c>
      <c r="BI269" s="212">
        <f>IF(N269="nulová",J269,0)</f>
        <v>0</v>
      </c>
      <c r="BJ269" s="20" t="s">
        <v>78</v>
      </c>
      <c r="BK269" s="212">
        <f>ROUND(I269*H269,2)</f>
        <v>0</v>
      </c>
      <c r="BL269" s="20" t="s">
        <v>123</v>
      </c>
      <c r="BM269" s="211" t="s">
        <v>387</v>
      </c>
    </row>
    <row r="270" s="2" customFormat="1">
      <c r="A270" s="41"/>
      <c r="B270" s="42"/>
      <c r="C270" s="43"/>
      <c r="D270" s="213" t="s">
        <v>125</v>
      </c>
      <c r="E270" s="43"/>
      <c r="F270" s="214" t="s">
        <v>388</v>
      </c>
      <c r="G270" s="43"/>
      <c r="H270" s="43"/>
      <c r="I270" s="215"/>
      <c r="J270" s="43"/>
      <c r="K270" s="43"/>
      <c r="L270" s="47"/>
      <c r="M270" s="216"/>
      <c r="N270" s="217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125</v>
      </c>
      <c r="AU270" s="20" t="s">
        <v>80</v>
      </c>
    </row>
    <row r="271" s="13" customFormat="1">
      <c r="A271" s="13"/>
      <c r="B271" s="218"/>
      <c r="C271" s="219"/>
      <c r="D271" s="220" t="s">
        <v>156</v>
      </c>
      <c r="E271" s="221" t="s">
        <v>19</v>
      </c>
      <c r="F271" s="222" t="s">
        <v>370</v>
      </c>
      <c r="G271" s="219"/>
      <c r="H271" s="221" t="s">
        <v>19</v>
      </c>
      <c r="I271" s="223"/>
      <c r="J271" s="219"/>
      <c r="K271" s="219"/>
      <c r="L271" s="224"/>
      <c r="M271" s="225"/>
      <c r="N271" s="226"/>
      <c r="O271" s="226"/>
      <c r="P271" s="226"/>
      <c r="Q271" s="226"/>
      <c r="R271" s="226"/>
      <c r="S271" s="226"/>
      <c r="T271" s="22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8" t="s">
        <v>156</v>
      </c>
      <c r="AU271" s="228" t="s">
        <v>80</v>
      </c>
      <c r="AV271" s="13" t="s">
        <v>78</v>
      </c>
      <c r="AW271" s="13" t="s">
        <v>35</v>
      </c>
      <c r="AX271" s="13" t="s">
        <v>73</v>
      </c>
      <c r="AY271" s="228" t="s">
        <v>116</v>
      </c>
    </row>
    <row r="272" s="13" customFormat="1">
      <c r="A272" s="13"/>
      <c r="B272" s="218"/>
      <c r="C272" s="219"/>
      <c r="D272" s="220" t="s">
        <v>156</v>
      </c>
      <c r="E272" s="221" t="s">
        <v>19</v>
      </c>
      <c r="F272" s="222" t="s">
        <v>351</v>
      </c>
      <c r="G272" s="219"/>
      <c r="H272" s="221" t="s">
        <v>19</v>
      </c>
      <c r="I272" s="223"/>
      <c r="J272" s="219"/>
      <c r="K272" s="219"/>
      <c r="L272" s="224"/>
      <c r="M272" s="225"/>
      <c r="N272" s="226"/>
      <c r="O272" s="226"/>
      <c r="P272" s="226"/>
      <c r="Q272" s="226"/>
      <c r="R272" s="226"/>
      <c r="S272" s="226"/>
      <c r="T272" s="22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8" t="s">
        <v>156</v>
      </c>
      <c r="AU272" s="228" t="s">
        <v>80</v>
      </c>
      <c r="AV272" s="13" t="s">
        <v>78</v>
      </c>
      <c r="AW272" s="13" t="s">
        <v>35</v>
      </c>
      <c r="AX272" s="13" t="s">
        <v>73</v>
      </c>
      <c r="AY272" s="228" t="s">
        <v>116</v>
      </c>
    </row>
    <row r="273" s="14" customFormat="1">
      <c r="A273" s="14"/>
      <c r="B273" s="229"/>
      <c r="C273" s="230"/>
      <c r="D273" s="220" t="s">
        <v>156</v>
      </c>
      <c r="E273" s="231" t="s">
        <v>19</v>
      </c>
      <c r="F273" s="232" t="s">
        <v>389</v>
      </c>
      <c r="G273" s="230"/>
      <c r="H273" s="233">
        <v>1871.74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39" t="s">
        <v>156</v>
      </c>
      <c r="AU273" s="239" t="s">
        <v>80</v>
      </c>
      <c r="AV273" s="14" t="s">
        <v>80</v>
      </c>
      <c r="AW273" s="14" t="s">
        <v>35</v>
      </c>
      <c r="AX273" s="14" t="s">
        <v>73</v>
      </c>
      <c r="AY273" s="239" t="s">
        <v>116</v>
      </c>
    </row>
    <row r="274" s="14" customFormat="1">
      <c r="A274" s="14"/>
      <c r="B274" s="229"/>
      <c r="C274" s="230"/>
      <c r="D274" s="220" t="s">
        <v>156</v>
      </c>
      <c r="E274" s="231" t="s">
        <v>19</v>
      </c>
      <c r="F274" s="232" t="s">
        <v>353</v>
      </c>
      <c r="G274" s="230"/>
      <c r="H274" s="233">
        <v>60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39" t="s">
        <v>156</v>
      </c>
      <c r="AU274" s="239" t="s">
        <v>80</v>
      </c>
      <c r="AV274" s="14" t="s">
        <v>80</v>
      </c>
      <c r="AW274" s="14" t="s">
        <v>35</v>
      </c>
      <c r="AX274" s="14" t="s">
        <v>73</v>
      </c>
      <c r="AY274" s="239" t="s">
        <v>116</v>
      </c>
    </row>
    <row r="275" s="15" customFormat="1">
      <c r="A275" s="15"/>
      <c r="B275" s="240"/>
      <c r="C275" s="241"/>
      <c r="D275" s="220" t="s">
        <v>156</v>
      </c>
      <c r="E275" s="242" t="s">
        <v>19</v>
      </c>
      <c r="F275" s="243" t="s">
        <v>159</v>
      </c>
      <c r="G275" s="241"/>
      <c r="H275" s="244">
        <v>1931.74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0" t="s">
        <v>156</v>
      </c>
      <c r="AU275" s="250" t="s">
        <v>80</v>
      </c>
      <c r="AV275" s="15" t="s">
        <v>123</v>
      </c>
      <c r="AW275" s="15" t="s">
        <v>35</v>
      </c>
      <c r="AX275" s="15" t="s">
        <v>78</v>
      </c>
      <c r="AY275" s="250" t="s">
        <v>116</v>
      </c>
    </row>
    <row r="276" s="2" customFormat="1" ht="33" customHeight="1">
      <c r="A276" s="41"/>
      <c r="B276" s="42"/>
      <c r="C276" s="200" t="s">
        <v>390</v>
      </c>
      <c r="D276" s="200" t="s">
        <v>118</v>
      </c>
      <c r="E276" s="201" t="s">
        <v>391</v>
      </c>
      <c r="F276" s="202" t="s">
        <v>392</v>
      </c>
      <c r="G276" s="203" t="s">
        <v>121</v>
      </c>
      <c r="H276" s="204">
        <v>1901.6199999999999</v>
      </c>
      <c r="I276" s="205"/>
      <c r="J276" s="206">
        <f>ROUND(I276*H276,2)</f>
        <v>0</v>
      </c>
      <c r="K276" s="202" t="s">
        <v>122</v>
      </c>
      <c r="L276" s="47"/>
      <c r="M276" s="207" t="s">
        <v>19</v>
      </c>
      <c r="N276" s="208" t="s">
        <v>44</v>
      </c>
      <c r="O276" s="87"/>
      <c r="P276" s="209">
        <f>O276*H276</f>
        <v>0</v>
      </c>
      <c r="Q276" s="209">
        <v>0.031029999999999999</v>
      </c>
      <c r="R276" s="209">
        <f>Q276*H276</f>
        <v>59.007268599999996</v>
      </c>
      <c r="S276" s="209">
        <v>0</v>
      </c>
      <c r="T276" s="210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1" t="s">
        <v>123</v>
      </c>
      <c r="AT276" s="211" t="s">
        <v>118</v>
      </c>
      <c r="AU276" s="211" t="s">
        <v>80</v>
      </c>
      <c r="AY276" s="20" t="s">
        <v>116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20" t="s">
        <v>78</v>
      </c>
      <c r="BK276" s="212">
        <f>ROUND(I276*H276,2)</f>
        <v>0</v>
      </c>
      <c r="BL276" s="20" t="s">
        <v>123</v>
      </c>
      <c r="BM276" s="211" t="s">
        <v>393</v>
      </c>
    </row>
    <row r="277" s="2" customFormat="1">
      <c r="A277" s="41"/>
      <c r="B277" s="42"/>
      <c r="C277" s="43"/>
      <c r="D277" s="213" t="s">
        <v>125</v>
      </c>
      <c r="E277" s="43"/>
      <c r="F277" s="214" t="s">
        <v>394</v>
      </c>
      <c r="G277" s="43"/>
      <c r="H277" s="43"/>
      <c r="I277" s="215"/>
      <c r="J277" s="43"/>
      <c r="K277" s="43"/>
      <c r="L277" s="47"/>
      <c r="M277" s="216"/>
      <c r="N277" s="217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125</v>
      </c>
      <c r="AU277" s="20" t="s">
        <v>80</v>
      </c>
    </row>
    <row r="278" s="13" customFormat="1">
      <c r="A278" s="13"/>
      <c r="B278" s="218"/>
      <c r="C278" s="219"/>
      <c r="D278" s="220" t="s">
        <v>156</v>
      </c>
      <c r="E278" s="221" t="s">
        <v>19</v>
      </c>
      <c r="F278" s="222" t="s">
        <v>382</v>
      </c>
      <c r="G278" s="219"/>
      <c r="H278" s="221" t="s">
        <v>19</v>
      </c>
      <c r="I278" s="223"/>
      <c r="J278" s="219"/>
      <c r="K278" s="219"/>
      <c r="L278" s="224"/>
      <c r="M278" s="225"/>
      <c r="N278" s="226"/>
      <c r="O278" s="226"/>
      <c r="P278" s="226"/>
      <c r="Q278" s="226"/>
      <c r="R278" s="226"/>
      <c r="S278" s="226"/>
      <c r="T278" s="22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8" t="s">
        <v>156</v>
      </c>
      <c r="AU278" s="228" t="s">
        <v>80</v>
      </c>
      <c r="AV278" s="13" t="s">
        <v>78</v>
      </c>
      <c r="AW278" s="13" t="s">
        <v>35</v>
      </c>
      <c r="AX278" s="13" t="s">
        <v>73</v>
      </c>
      <c r="AY278" s="228" t="s">
        <v>116</v>
      </c>
    </row>
    <row r="279" s="13" customFormat="1">
      <c r="A279" s="13"/>
      <c r="B279" s="218"/>
      <c r="C279" s="219"/>
      <c r="D279" s="220" t="s">
        <v>156</v>
      </c>
      <c r="E279" s="221" t="s">
        <v>19</v>
      </c>
      <c r="F279" s="222" t="s">
        <v>351</v>
      </c>
      <c r="G279" s="219"/>
      <c r="H279" s="221" t="s">
        <v>19</v>
      </c>
      <c r="I279" s="223"/>
      <c r="J279" s="219"/>
      <c r="K279" s="219"/>
      <c r="L279" s="224"/>
      <c r="M279" s="225"/>
      <c r="N279" s="226"/>
      <c r="O279" s="226"/>
      <c r="P279" s="226"/>
      <c r="Q279" s="226"/>
      <c r="R279" s="226"/>
      <c r="S279" s="226"/>
      <c r="T279" s="22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28" t="s">
        <v>156</v>
      </c>
      <c r="AU279" s="228" t="s">
        <v>80</v>
      </c>
      <c r="AV279" s="13" t="s">
        <v>78</v>
      </c>
      <c r="AW279" s="13" t="s">
        <v>35</v>
      </c>
      <c r="AX279" s="13" t="s">
        <v>73</v>
      </c>
      <c r="AY279" s="228" t="s">
        <v>116</v>
      </c>
    </row>
    <row r="280" s="14" customFormat="1">
      <c r="A280" s="14"/>
      <c r="B280" s="229"/>
      <c r="C280" s="230"/>
      <c r="D280" s="220" t="s">
        <v>156</v>
      </c>
      <c r="E280" s="231" t="s">
        <v>19</v>
      </c>
      <c r="F280" s="232" t="s">
        <v>395</v>
      </c>
      <c r="G280" s="230"/>
      <c r="H280" s="233">
        <v>1841.6199999999999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39" t="s">
        <v>156</v>
      </c>
      <c r="AU280" s="239" t="s">
        <v>80</v>
      </c>
      <c r="AV280" s="14" t="s">
        <v>80</v>
      </c>
      <c r="AW280" s="14" t="s">
        <v>35</v>
      </c>
      <c r="AX280" s="14" t="s">
        <v>73</v>
      </c>
      <c r="AY280" s="239" t="s">
        <v>116</v>
      </c>
    </row>
    <row r="281" s="14" customFormat="1">
      <c r="A281" s="14"/>
      <c r="B281" s="229"/>
      <c r="C281" s="230"/>
      <c r="D281" s="220" t="s">
        <v>156</v>
      </c>
      <c r="E281" s="231" t="s">
        <v>19</v>
      </c>
      <c r="F281" s="232" t="s">
        <v>353</v>
      </c>
      <c r="G281" s="230"/>
      <c r="H281" s="233">
        <v>60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39" t="s">
        <v>156</v>
      </c>
      <c r="AU281" s="239" t="s">
        <v>80</v>
      </c>
      <c r="AV281" s="14" t="s">
        <v>80</v>
      </c>
      <c r="AW281" s="14" t="s">
        <v>35</v>
      </c>
      <c r="AX281" s="14" t="s">
        <v>73</v>
      </c>
      <c r="AY281" s="239" t="s">
        <v>116</v>
      </c>
    </row>
    <row r="282" s="15" customFormat="1">
      <c r="A282" s="15"/>
      <c r="B282" s="240"/>
      <c r="C282" s="241"/>
      <c r="D282" s="220" t="s">
        <v>156</v>
      </c>
      <c r="E282" s="242" t="s">
        <v>19</v>
      </c>
      <c r="F282" s="243" t="s">
        <v>159</v>
      </c>
      <c r="G282" s="241"/>
      <c r="H282" s="244">
        <v>1901.6199999999999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0" t="s">
        <v>156</v>
      </c>
      <c r="AU282" s="250" t="s">
        <v>80</v>
      </c>
      <c r="AV282" s="15" t="s">
        <v>123</v>
      </c>
      <c r="AW282" s="15" t="s">
        <v>35</v>
      </c>
      <c r="AX282" s="15" t="s">
        <v>78</v>
      </c>
      <c r="AY282" s="250" t="s">
        <v>116</v>
      </c>
    </row>
    <row r="283" s="2" customFormat="1" ht="37.8" customHeight="1">
      <c r="A283" s="41"/>
      <c r="B283" s="42"/>
      <c r="C283" s="200" t="s">
        <v>396</v>
      </c>
      <c r="D283" s="200" t="s">
        <v>118</v>
      </c>
      <c r="E283" s="201" t="s">
        <v>397</v>
      </c>
      <c r="F283" s="202" t="s">
        <v>398</v>
      </c>
      <c r="G283" s="203" t="s">
        <v>121</v>
      </c>
      <c r="H283" s="204">
        <v>271</v>
      </c>
      <c r="I283" s="205"/>
      <c r="J283" s="206">
        <f>ROUND(I283*H283,2)</f>
        <v>0</v>
      </c>
      <c r="K283" s="202" t="s">
        <v>122</v>
      </c>
      <c r="L283" s="47"/>
      <c r="M283" s="207" t="s">
        <v>19</v>
      </c>
      <c r="N283" s="208" t="s">
        <v>44</v>
      </c>
      <c r="O283" s="87"/>
      <c r="P283" s="209">
        <f>O283*H283</f>
        <v>0</v>
      </c>
      <c r="Q283" s="209">
        <v>0.29160000000000003</v>
      </c>
      <c r="R283" s="209">
        <f>Q283*H283</f>
        <v>79.023600000000002</v>
      </c>
      <c r="S283" s="209">
        <v>0</v>
      </c>
      <c r="T283" s="210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1" t="s">
        <v>123</v>
      </c>
      <c r="AT283" s="211" t="s">
        <v>118</v>
      </c>
      <c r="AU283" s="211" t="s">
        <v>80</v>
      </c>
      <c r="AY283" s="20" t="s">
        <v>116</v>
      </c>
      <c r="BE283" s="212">
        <f>IF(N283="základní",J283,0)</f>
        <v>0</v>
      </c>
      <c r="BF283" s="212">
        <f>IF(N283="snížená",J283,0)</f>
        <v>0</v>
      </c>
      <c r="BG283" s="212">
        <f>IF(N283="zákl. přenesená",J283,0)</f>
        <v>0</v>
      </c>
      <c r="BH283" s="212">
        <f>IF(N283="sníž. přenesená",J283,0)</f>
        <v>0</v>
      </c>
      <c r="BI283" s="212">
        <f>IF(N283="nulová",J283,0)</f>
        <v>0</v>
      </c>
      <c r="BJ283" s="20" t="s">
        <v>78</v>
      </c>
      <c r="BK283" s="212">
        <f>ROUND(I283*H283,2)</f>
        <v>0</v>
      </c>
      <c r="BL283" s="20" t="s">
        <v>123</v>
      </c>
      <c r="BM283" s="211" t="s">
        <v>399</v>
      </c>
    </row>
    <row r="284" s="2" customFormat="1">
      <c r="A284" s="41"/>
      <c r="B284" s="42"/>
      <c r="C284" s="43"/>
      <c r="D284" s="213" t="s">
        <v>125</v>
      </c>
      <c r="E284" s="43"/>
      <c r="F284" s="214" t="s">
        <v>400</v>
      </c>
      <c r="G284" s="43"/>
      <c r="H284" s="43"/>
      <c r="I284" s="215"/>
      <c r="J284" s="43"/>
      <c r="K284" s="43"/>
      <c r="L284" s="47"/>
      <c r="M284" s="216"/>
      <c r="N284" s="217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125</v>
      </c>
      <c r="AU284" s="20" t="s">
        <v>80</v>
      </c>
    </row>
    <row r="285" s="14" customFormat="1">
      <c r="A285" s="14"/>
      <c r="B285" s="229"/>
      <c r="C285" s="230"/>
      <c r="D285" s="220" t="s">
        <v>156</v>
      </c>
      <c r="E285" s="231" t="s">
        <v>19</v>
      </c>
      <c r="F285" s="232" t="s">
        <v>401</v>
      </c>
      <c r="G285" s="230"/>
      <c r="H285" s="233">
        <v>271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39" t="s">
        <v>156</v>
      </c>
      <c r="AU285" s="239" t="s">
        <v>80</v>
      </c>
      <c r="AV285" s="14" t="s">
        <v>80</v>
      </c>
      <c r="AW285" s="14" t="s">
        <v>35</v>
      </c>
      <c r="AX285" s="14" t="s">
        <v>78</v>
      </c>
      <c r="AY285" s="239" t="s">
        <v>116</v>
      </c>
    </row>
    <row r="286" s="2" customFormat="1" ht="24.15" customHeight="1">
      <c r="A286" s="41"/>
      <c r="B286" s="42"/>
      <c r="C286" s="200" t="s">
        <v>402</v>
      </c>
      <c r="D286" s="200" t="s">
        <v>118</v>
      </c>
      <c r="E286" s="201" t="s">
        <v>403</v>
      </c>
      <c r="F286" s="202" t="s">
        <v>404</v>
      </c>
      <c r="G286" s="203" t="s">
        <v>163</v>
      </c>
      <c r="H286" s="204">
        <v>108.40000000000001</v>
      </c>
      <c r="I286" s="205"/>
      <c r="J286" s="206">
        <f>ROUND(I286*H286,2)</f>
        <v>0</v>
      </c>
      <c r="K286" s="202" t="s">
        <v>122</v>
      </c>
      <c r="L286" s="47"/>
      <c r="M286" s="207" t="s">
        <v>19</v>
      </c>
      <c r="N286" s="208" t="s">
        <v>44</v>
      </c>
      <c r="O286" s="87"/>
      <c r="P286" s="209">
        <f>O286*H286</f>
        <v>0</v>
      </c>
      <c r="Q286" s="209">
        <v>0</v>
      </c>
      <c r="R286" s="209">
        <f>Q286*H286</f>
        <v>0</v>
      </c>
      <c r="S286" s="209">
        <v>0</v>
      </c>
      <c r="T286" s="210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1" t="s">
        <v>123</v>
      </c>
      <c r="AT286" s="211" t="s">
        <v>118</v>
      </c>
      <c r="AU286" s="211" t="s">
        <v>80</v>
      </c>
      <c r="AY286" s="20" t="s">
        <v>116</v>
      </c>
      <c r="BE286" s="212">
        <f>IF(N286="základní",J286,0)</f>
        <v>0</v>
      </c>
      <c r="BF286" s="212">
        <f>IF(N286="snížená",J286,0)</f>
        <v>0</v>
      </c>
      <c r="BG286" s="212">
        <f>IF(N286="zákl. přenesená",J286,0)</f>
        <v>0</v>
      </c>
      <c r="BH286" s="212">
        <f>IF(N286="sníž. přenesená",J286,0)</f>
        <v>0</v>
      </c>
      <c r="BI286" s="212">
        <f>IF(N286="nulová",J286,0)</f>
        <v>0</v>
      </c>
      <c r="BJ286" s="20" t="s">
        <v>78</v>
      </c>
      <c r="BK286" s="212">
        <f>ROUND(I286*H286,2)</f>
        <v>0</v>
      </c>
      <c r="BL286" s="20" t="s">
        <v>123</v>
      </c>
      <c r="BM286" s="211" t="s">
        <v>405</v>
      </c>
    </row>
    <row r="287" s="2" customFormat="1">
      <c r="A287" s="41"/>
      <c r="B287" s="42"/>
      <c r="C287" s="43"/>
      <c r="D287" s="213" t="s">
        <v>125</v>
      </c>
      <c r="E287" s="43"/>
      <c r="F287" s="214" t="s">
        <v>406</v>
      </c>
      <c r="G287" s="43"/>
      <c r="H287" s="43"/>
      <c r="I287" s="215"/>
      <c r="J287" s="43"/>
      <c r="K287" s="43"/>
      <c r="L287" s="47"/>
      <c r="M287" s="216"/>
      <c r="N287" s="217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125</v>
      </c>
      <c r="AU287" s="20" t="s">
        <v>80</v>
      </c>
    </row>
    <row r="288" s="14" customFormat="1">
      <c r="A288" s="14"/>
      <c r="B288" s="229"/>
      <c r="C288" s="230"/>
      <c r="D288" s="220" t="s">
        <v>156</v>
      </c>
      <c r="E288" s="231" t="s">
        <v>19</v>
      </c>
      <c r="F288" s="232" t="s">
        <v>407</v>
      </c>
      <c r="G288" s="230"/>
      <c r="H288" s="233">
        <v>108.40000000000001</v>
      </c>
      <c r="I288" s="234"/>
      <c r="J288" s="230"/>
      <c r="K288" s="230"/>
      <c r="L288" s="235"/>
      <c r="M288" s="236"/>
      <c r="N288" s="237"/>
      <c r="O288" s="237"/>
      <c r="P288" s="237"/>
      <c r="Q288" s="237"/>
      <c r="R288" s="237"/>
      <c r="S288" s="237"/>
      <c r="T288" s="23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39" t="s">
        <v>156</v>
      </c>
      <c r="AU288" s="239" t="s">
        <v>80</v>
      </c>
      <c r="AV288" s="14" t="s">
        <v>80</v>
      </c>
      <c r="AW288" s="14" t="s">
        <v>35</v>
      </c>
      <c r="AX288" s="14" t="s">
        <v>78</v>
      </c>
      <c r="AY288" s="239" t="s">
        <v>116</v>
      </c>
    </row>
    <row r="289" s="12" customFormat="1" ht="22.8" customHeight="1">
      <c r="A289" s="12"/>
      <c r="B289" s="184"/>
      <c r="C289" s="185"/>
      <c r="D289" s="186" t="s">
        <v>72</v>
      </c>
      <c r="E289" s="198" t="s">
        <v>160</v>
      </c>
      <c r="F289" s="198" t="s">
        <v>408</v>
      </c>
      <c r="G289" s="185"/>
      <c r="H289" s="185"/>
      <c r="I289" s="188"/>
      <c r="J289" s="199">
        <f>BK289</f>
        <v>0</v>
      </c>
      <c r="K289" s="185"/>
      <c r="L289" s="190"/>
      <c r="M289" s="191"/>
      <c r="N289" s="192"/>
      <c r="O289" s="192"/>
      <c r="P289" s="193">
        <f>SUM(P290:P295)</f>
        <v>0</v>
      </c>
      <c r="Q289" s="192"/>
      <c r="R289" s="193">
        <f>SUM(R290:R295)</f>
        <v>0.27316800000000002</v>
      </c>
      <c r="S289" s="192"/>
      <c r="T289" s="194">
        <f>SUM(T290:T295)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95" t="s">
        <v>78</v>
      </c>
      <c r="AT289" s="196" t="s">
        <v>72</v>
      </c>
      <c r="AU289" s="196" t="s">
        <v>78</v>
      </c>
      <c r="AY289" s="195" t="s">
        <v>116</v>
      </c>
      <c r="BK289" s="197">
        <f>SUM(BK290:BK295)</f>
        <v>0</v>
      </c>
    </row>
    <row r="290" s="2" customFormat="1" ht="37.8" customHeight="1">
      <c r="A290" s="41"/>
      <c r="B290" s="42"/>
      <c r="C290" s="200" t="s">
        <v>409</v>
      </c>
      <c r="D290" s="200" t="s">
        <v>118</v>
      </c>
      <c r="E290" s="201" t="s">
        <v>410</v>
      </c>
      <c r="F290" s="202" t="s">
        <v>411</v>
      </c>
      <c r="G290" s="203" t="s">
        <v>298</v>
      </c>
      <c r="H290" s="204">
        <v>542</v>
      </c>
      <c r="I290" s="205"/>
      <c r="J290" s="206">
        <f>ROUND(I290*H290,2)</f>
        <v>0</v>
      </c>
      <c r="K290" s="202" t="s">
        <v>122</v>
      </c>
      <c r="L290" s="47"/>
      <c r="M290" s="207" t="s">
        <v>19</v>
      </c>
      <c r="N290" s="208" t="s">
        <v>44</v>
      </c>
      <c r="O290" s="87"/>
      <c r="P290" s="209">
        <f>O290*H290</f>
        <v>0</v>
      </c>
      <c r="Q290" s="209">
        <v>0</v>
      </c>
      <c r="R290" s="209">
        <f>Q290*H290</f>
        <v>0</v>
      </c>
      <c r="S290" s="209">
        <v>0</v>
      </c>
      <c r="T290" s="210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1" t="s">
        <v>123</v>
      </c>
      <c r="AT290" s="211" t="s">
        <v>118</v>
      </c>
      <c r="AU290" s="211" t="s">
        <v>80</v>
      </c>
      <c r="AY290" s="20" t="s">
        <v>116</v>
      </c>
      <c r="BE290" s="212">
        <f>IF(N290="základní",J290,0)</f>
        <v>0</v>
      </c>
      <c r="BF290" s="212">
        <f>IF(N290="snížená",J290,0)</f>
        <v>0</v>
      </c>
      <c r="BG290" s="212">
        <f>IF(N290="zákl. přenesená",J290,0)</f>
        <v>0</v>
      </c>
      <c r="BH290" s="212">
        <f>IF(N290="sníž. přenesená",J290,0)</f>
        <v>0</v>
      </c>
      <c r="BI290" s="212">
        <f>IF(N290="nulová",J290,0)</f>
        <v>0</v>
      </c>
      <c r="BJ290" s="20" t="s">
        <v>78</v>
      </c>
      <c r="BK290" s="212">
        <f>ROUND(I290*H290,2)</f>
        <v>0</v>
      </c>
      <c r="BL290" s="20" t="s">
        <v>123</v>
      </c>
      <c r="BM290" s="211" t="s">
        <v>412</v>
      </c>
    </row>
    <row r="291" s="2" customFormat="1">
      <c r="A291" s="41"/>
      <c r="B291" s="42"/>
      <c r="C291" s="43"/>
      <c r="D291" s="213" t="s">
        <v>125</v>
      </c>
      <c r="E291" s="43"/>
      <c r="F291" s="214" t="s">
        <v>413</v>
      </c>
      <c r="G291" s="43"/>
      <c r="H291" s="43"/>
      <c r="I291" s="215"/>
      <c r="J291" s="43"/>
      <c r="K291" s="43"/>
      <c r="L291" s="47"/>
      <c r="M291" s="216"/>
      <c r="N291" s="217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125</v>
      </c>
      <c r="AU291" s="20" t="s">
        <v>80</v>
      </c>
    </row>
    <row r="292" s="14" customFormat="1">
      <c r="A292" s="14"/>
      <c r="B292" s="229"/>
      <c r="C292" s="230"/>
      <c r="D292" s="220" t="s">
        <v>156</v>
      </c>
      <c r="E292" s="231" t="s">
        <v>19</v>
      </c>
      <c r="F292" s="232" t="s">
        <v>414</v>
      </c>
      <c r="G292" s="230"/>
      <c r="H292" s="233">
        <v>542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39" t="s">
        <v>156</v>
      </c>
      <c r="AU292" s="239" t="s">
        <v>80</v>
      </c>
      <c r="AV292" s="14" t="s">
        <v>80</v>
      </c>
      <c r="AW292" s="14" t="s">
        <v>35</v>
      </c>
      <c r="AX292" s="14" t="s">
        <v>73</v>
      </c>
      <c r="AY292" s="239" t="s">
        <v>116</v>
      </c>
    </row>
    <row r="293" s="15" customFormat="1">
      <c r="A293" s="15"/>
      <c r="B293" s="240"/>
      <c r="C293" s="241"/>
      <c r="D293" s="220" t="s">
        <v>156</v>
      </c>
      <c r="E293" s="242" t="s">
        <v>19</v>
      </c>
      <c r="F293" s="243" t="s">
        <v>159</v>
      </c>
      <c r="G293" s="241"/>
      <c r="H293" s="244">
        <v>542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0" t="s">
        <v>156</v>
      </c>
      <c r="AU293" s="250" t="s">
        <v>80</v>
      </c>
      <c r="AV293" s="15" t="s">
        <v>123</v>
      </c>
      <c r="AW293" s="15" t="s">
        <v>35</v>
      </c>
      <c r="AX293" s="15" t="s">
        <v>78</v>
      </c>
      <c r="AY293" s="250" t="s">
        <v>116</v>
      </c>
    </row>
    <row r="294" s="2" customFormat="1" ht="37.8" customHeight="1">
      <c r="A294" s="41"/>
      <c r="B294" s="42"/>
      <c r="C294" s="252" t="s">
        <v>415</v>
      </c>
      <c r="D294" s="252" t="s">
        <v>236</v>
      </c>
      <c r="E294" s="253" t="s">
        <v>416</v>
      </c>
      <c r="F294" s="254" t="s">
        <v>417</v>
      </c>
      <c r="G294" s="255" t="s">
        <v>298</v>
      </c>
      <c r="H294" s="256">
        <v>569.10000000000002</v>
      </c>
      <c r="I294" s="257"/>
      <c r="J294" s="258">
        <f>ROUND(I294*H294,2)</f>
        <v>0</v>
      </c>
      <c r="K294" s="254" t="s">
        <v>122</v>
      </c>
      <c r="L294" s="259"/>
      <c r="M294" s="260" t="s">
        <v>19</v>
      </c>
      <c r="N294" s="261" t="s">
        <v>44</v>
      </c>
      <c r="O294" s="87"/>
      <c r="P294" s="209">
        <f>O294*H294</f>
        <v>0</v>
      </c>
      <c r="Q294" s="209">
        <v>0.00048000000000000001</v>
      </c>
      <c r="R294" s="209">
        <f>Q294*H294</f>
        <v>0.27316800000000002</v>
      </c>
      <c r="S294" s="209">
        <v>0</v>
      </c>
      <c r="T294" s="210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1" t="s">
        <v>160</v>
      </c>
      <c r="AT294" s="211" t="s">
        <v>236</v>
      </c>
      <c r="AU294" s="211" t="s">
        <v>80</v>
      </c>
      <c r="AY294" s="20" t="s">
        <v>116</v>
      </c>
      <c r="BE294" s="212">
        <f>IF(N294="základní",J294,0)</f>
        <v>0</v>
      </c>
      <c r="BF294" s="212">
        <f>IF(N294="snížená",J294,0)</f>
        <v>0</v>
      </c>
      <c r="BG294" s="212">
        <f>IF(N294="zákl. přenesená",J294,0)</f>
        <v>0</v>
      </c>
      <c r="BH294" s="212">
        <f>IF(N294="sníž. přenesená",J294,0)</f>
        <v>0</v>
      </c>
      <c r="BI294" s="212">
        <f>IF(N294="nulová",J294,0)</f>
        <v>0</v>
      </c>
      <c r="BJ294" s="20" t="s">
        <v>78</v>
      </c>
      <c r="BK294" s="212">
        <f>ROUND(I294*H294,2)</f>
        <v>0</v>
      </c>
      <c r="BL294" s="20" t="s">
        <v>123</v>
      </c>
      <c r="BM294" s="211" t="s">
        <v>418</v>
      </c>
    </row>
    <row r="295" s="14" customFormat="1">
      <c r="A295" s="14"/>
      <c r="B295" s="229"/>
      <c r="C295" s="230"/>
      <c r="D295" s="220" t="s">
        <v>156</v>
      </c>
      <c r="E295" s="231" t="s">
        <v>19</v>
      </c>
      <c r="F295" s="232" t="s">
        <v>419</v>
      </c>
      <c r="G295" s="230"/>
      <c r="H295" s="233">
        <v>569.10000000000002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39" t="s">
        <v>156</v>
      </c>
      <c r="AU295" s="239" t="s">
        <v>80</v>
      </c>
      <c r="AV295" s="14" t="s">
        <v>80</v>
      </c>
      <c r="AW295" s="14" t="s">
        <v>35</v>
      </c>
      <c r="AX295" s="14" t="s">
        <v>78</v>
      </c>
      <c r="AY295" s="239" t="s">
        <v>116</v>
      </c>
    </row>
    <row r="296" s="12" customFormat="1" ht="22.8" customHeight="1">
      <c r="A296" s="12"/>
      <c r="B296" s="184"/>
      <c r="C296" s="185"/>
      <c r="D296" s="186" t="s">
        <v>72</v>
      </c>
      <c r="E296" s="198" t="s">
        <v>170</v>
      </c>
      <c r="F296" s="198" t="s">
        <v>420</v>
      </c>
      <c r="G296" s="185"/>
      <c r="H296" s="185"/>
      <c r="I296" s="188"/>
      <c r="J296" s="199">
        <f>BK296</f>
        <v>0</v>
      </c>
      <c r="K296" s="185"/>
      <c r="L296" s="190"/>
      <c r="M296" s="191"/>
      <c r="N296" s="192"/>
      <c r="O296" s="192"/>
      <c r="P296" s="193">
        <f>SUM(P297:P346)</f>
        <v>0</v>
      </c>
      <c r="Q296" s="192"/>
      <c r="R296" s="193">
        <f>SUM(R297:R346)</f>
        <v>62.656000000000006</v>
      </c>
      <c r="S296" s="192"/>
      <c r="T296" s="194">
        <f>SUM(T297:T346)</f>
        <v>12.960000000000001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95" t="s">
        <v>78</v>
      </c>
      <c r="AT296" s="196" t="s">
        <v>72</v>
      </c>
      <c r="AU296" s="196" t="s">
        <v>78</v>
      </c>
      <c r="AY296" s="195" t="s">
        <v>116</v>
      </c>
      <c r="BK296" s="197">
        <f>SUM(BK297:BK346)</f>
        <v>0</v>
      </c>
    </row>
    <row r="297" s="2" customFormat="1" ht="33" customHeight="1">
      <c r="A297" s="41"/>
      <c r="B297" s="42"/>
      <c r="C297" s="200" t="s">
        <v>421</v>
      </c>
      <c r="D297" s="200" t="s">
        <v>118</v>
      </c>
      <c r="E297" s="201" t="s">
        <v>422</v>
      </c>
      <c r="F297" s="202" t="s">
        <v>423</v>
      </c>
      <c r="G297" s="203" t="s">
        <v>129</v>
      </c>
      <c r="H297" s="204">
        <v>4</v>
      </c>
      <c r="I297" s="205"/>
      <c r="J297" s="206">
        <f>ROUND(I297*H297,2)</f>
        <v>0</v>
      </c>
      <c r="K297" s="202" t="s">
        <v>122</v>
      </c>
      <c r="L297" s="47"/>
      <c r="M297" s="207" t="s">
        <v>19</v>
      </c>
      <c r="N297" s="208" t="s">
        <v>44</v>
      </c>
      <c r="O297" s="87"/>
      <c r="P297" s="209">
        <f>O297*H297</f>
        <v>0</v>
      </c>
      <c r="Q297" s="209">
        <v>0</v>
      </c>
      <c r="R297" s="209">
        <f>Q297*H297</f>
        <v>0</v>
      </c>
      <c r="S297" s="209">
        <v>0</v>
      </c>
      <c r="T297" s="210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1" t="s">
        <v>123</v>
      </c>
      <c r="AT297" s="211" t="s">
        <v>118</v>
      </c>
      <c r="AU297" s="211" t="s">
        <v>80</v>
      </c>
      <c r="AY297" s="20" t="s">
        <v>116</v>
      </c>
      <c r="BE297" s="212">
        <f>IF(N297="základní",J297,0)</f>
        <v>0</v>
      </c>
      <c r="BF297" s="212">
        <f>IF(N297="snížená",J297,0)</f>
        <v>0</v>
      </c>
      <c r="BG297" s="212">
        <f>IF(N297="zákl. přenesená",J297,0)</f>
        <v>0</v>
      </c>
      <c r="BH297" s="212">
        <f>IF(N297="sníž. přenesená",J297,0)</f>
        <v>0</v>
      </c>
      <c r="BI297" s="212">
        <f>IF(N297="nulová",J297,0)</f>
        <v>0</v>
      </c>
      <c r="BJ297" s="20" t="s">
        <v>78</v>
      </c>
      <c r="BK297" s="212">
        <f>ROUND(I297*H297,2)</f>
        <v>0</v>
      </c>
      <c r="BL297" s="20" t="s">
        <v>123</v>
      </c>
      <c r="BM297" s="211" t="s">
        <v>424</v>
      </c>
    </row>
    <row r="298" s="2" customFormat="1">
      <c r="A298" s="41"/>
      <c r="B298" s="42"/>
      <c r="C298" s="43"/>
      <c r="D298" s="213" t="s">
        <v>125</v>
      </c>
      <c r="E298" s="43"/>
      <c r="F298" s="214" t="s">
        <v>425</v>
      </c>
      <c r="G298" s="43"/>
      <c r="H298" s="43"/>
      <c r="I298" s="215"/>
      <c r="J298" s="43"/>
      <c r="K298" s="43"/>
      <c r="L298" s="47"/>
      <c r="M298" s="216"/>
      <c r="N298" s="217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125</v>
      </c>
      <c r="AU298" s="20" t="s">
        <v>80</v>
      </c>
    </row>
    <row r="299" s="13" customFormat="1">
      <c r="A299" s="13"/>
      <c r="B299" s="218"/>
      <c r="C299" s="219"/>
      <c r="D299" s="220" t="s">
        <v>156</v>
      </c>
      <c r="E299" s="221" t="s">
        <v>19</v>
      </c>
      <c r="F299" s="222" t="s">
        <v>426</v>
      </c>
      <c r="G299" s="219"/>
      <c r="H299" s="221" t="s">
        <v>19</v>
      </c>
      <c r="I299" s="223"/>
      <c r="J299" s="219"/>
      <c r="K299" s="219"/>
      <c r="L299" s="224"/>
      <c r="M299" s="225"/>
      <c r="N299" s="226"/>
      <c r="O299" s="226"/>
      <c r="P299" s="226"/>
      <c r="Q299" s="226"/>
      <c r="R299" s="226"/>
      <c r="S299" s="226"/>
      <c r="T299" s="22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8" t="s">
        <v>156</v>
      </c>
      <c r="AU299" s="228" t="s">
        <v>80</v>
      </c>
      <c r="AV299" s="13" t="s">
        <v>78</v>
      </c>
      <c r="AW299" s="13" t="s">
        <v>35</v>
      </c>
      <c r="AX299" s="13" t="s">
        <v>73</v>
      </c>
      <c r="AY299" s="228" t="s">
        <v>116</v>
      </c>
    </row>
    <row r="300" s="14" customFormat="1">
      <c r="A300" s="14"/>
      <c r="B300" s="229"/>
      <c r="C300" s="230"/>
      <c r="D300" s="220" t="s">
        <v>156</v>
      </c>
      <c r="E300" s="231" t="s">
        <v>19</v>
      </c>
      <c r="F300" s="232" t="s">
        <v>427</v>
      </c>
      <c r="G300" s="230"/>
      <c r="H300" s="233">
        <v>2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39" t="s">
        <v>156</v>
      </c>
      <c r="AU300" s="239" t="s">
        <v>80</v>
      </c>
      <c r="AV300" s="14" t="s">
        <v>80</v>
      </c>
      <c r="AW300" s="14" t="s">
        <v>35</v>
      </c>
      <c r="AX300" s="14" t="s">
        <v>73</v>
      </c>
      <c r="AY300" s="239" t="s">
        <v>116</v>
      </c>
    </row>
    <row r="301" s="13" customFormat="1">
      <c r="A301" s="13"/>
      <c r="B301" s="218"/>
      <c r="C301" s="219"/>
      <c r="D301" s="220" t="s">
        <v>156</v>
      </c>
      <c r="E301" s="221" t="s">
        <v>19</v>
      </c>
      <c r="F301" s="222" t="s">
        <v>428</v>
      </c>
      <c r="G301" s="219"/>
      <c r="H301" s="221" t="s">
        <v>19</v>
      </c>
      <c r="I301" s="223"/>
      <c r="J301" s="219"/>
      <c r="K301" s="219"/>
      <c r="L301" s="224"/>
      <c r="M301" s="225"/>
      <c r="N301" s="226"/>
      <c r="O301" s="226"/>
      <c r="P301" s="226"/>
      <c r="Q301" s="226"/>
      <c r="R301" s="226"/>
      <c r="S301" s="226"/>
      <c r="T301" s="22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28" t="s">
        <v>156</v>
      </c>
      <c r="AU301" s="228" t="s">
        <v>80</v>
      </c>
      <c r="AV301" s="13" t="s">
        <v>78</v>
      </c>
      <c r="AW301" s="13" t="s">
        <v>35</v>
      </c>
      <c r="AX301" s="13" t="s">
        <v>73</v>
      </c>
      <c r="AY301" s="228" t="s">
        <v>116</v>
      </c>
    </row>
    <row r="302" s="14" customFormat="1">
      <c r="A302" s="14"/>
      <c r="B302" s="229"/>
      <c r="C302" s="230"/>
      <c r="D302" s="220" t="s">
        <v>156</v>
      </c>
      <c r="E302" s="231" t="s">
        <v>19</v>
      </c>
      <c r="F302" s="232" t="s">
        <v>427</v>
      </c>
      <c r="G302" s="230"/>
      <c r="H302" s="233">
        <v>2</v>
      </c>
      <c r="I302" s="234"/>
      <c r="J302" s="230"/>
      <c r="K302" s="230"/>
      <c r="L302" s="235"/>
      <c r="M302" s="236"/>
      <c r="N302" s="237"/>
      <c r="O302" s="237"/>
      <c r="P302" s="237"/>
      <c r="Q302" s="237"/>
      <c r="R302" s="237"/>
      <c r="S302" s="237"/>
      <c r="T302" s="23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39" t="s">
        <v>156</v>
      </c>
      <c r="AU302" s="239" t="s">
        <v>80</v>
      </c>
      <c r="AV302" s="14" t="s">
        <v>80</v>
      </c>
      <c r="AW302" s="14" t="s">
        <v>35</v>
      </c>
      <c r="AX302" s="14" t="s">
        <v>73</v>
      </c>
      <c r="AY302" s="239" t="s">
        <v>116</v>
      </c>
    </row>
    <row r="303" s="15" customFormat="1">
      <c r="A303" s="15"/>
      <c r="B303" s="240"/>
      <c r="C303" s="241"/>
      <c r="D303" s="220" t="s">
        <v>156</v>
      </c>
      <c r="E303" s="242" t="s">
        <v>19</v>
      </c>
      <c r="F303" s="243" t="s">
        <v>159</v>
      </c>
      <c r="G303" s="241"/>
      <c r="H303" s="244">
        <v>4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0" t="s">
        <v>156</v>
      </c>
      <c r="AU303" s="250" t="s">
        <v>80</v>
      </c>
      <c r="AV303" s="15" t="s">
        <v>123</v>
      </c>
      <c r="AW303" s="15" t="s">
        <v>35</v>
      </c>
      <c r="AX303" s="15" t="s">
        <v>78</v>
      </c>
      <c r="AY303" s="250" t="s">
        <v>116</v>
      </c>
    </row>
    <row r="304" s="2" customFormat="1" ht="16.5" customHeight="1">
      <c r="A304" s="41"/>
      <c r="B304" s="42"/>
      <c r="C304" s="252" t="s">
        <v>429</v>
      </c>
      <c r="D304" s="252" t="s">
        <v>236</v>
      </c>
      <c r="E304" s="253" t="s">
        <v>430</v>
      </c>
      <c r="F304" s="254" t="s">
        <v>431</v>
      </c>
      <c r="G304" s="255" t="s">
        <v>129</v>
      </c>
      <c r="H304" s="256">
        <v>4</v>
      </c>
      <c r="I304" s="257"/>
      <c r="J304" s="258">
        <f>ROUND(I304*H304,2)</f>
        <v>0</v>
      </c>
      <c r="K304" s="254" t="s">
        <v>122</v>
      </c>
      <c r="L304" s="259"/>
      <c r="M304" s="260" t="s">
        <v>19</v>
      </c>
      <c r="N304" s="261" t="s">
        <v>44</v>
      </c>
      <c r="O304" s="87"/>
      <c r="P304" s="209">
        <f>O304*H304</f>
        <v>0</v>
      </c>
      <c r="Q304" s="209">
        <v>0.0020999999999999999</v>
      </c>
      <c r="R304" s="209">
        <f>Q304*H304</f>
        <v>0.0083999999999999995</v>
      </c>
      <c r="S304" s="209">
        <v>0</v>
      </c>
      <c r="T304" s="210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1" t="s">
        <v>160</v>
      </c>
      <c r="AT304" s="211" t="s">
        <v>236</v>
      </c>
      <c r="AU304" s="211" t="s">
        <v>80</v>
      </c>
      <c r="AY304" s="20" t="s">
        <v>116</v>
      </c>
      <c r="BE304" s="212">
        <f>IF(N304="základní",J304,0)</f>
        <v>0</v>
      </c>
      <c r="BF304" s="212">
        <f>IF(N304="snížená",J304,0)</f>
        <v>0</v>
      </c>
      <c r="BG304" s="212">
        <f>IF(N304="zákl. přenesená",J304,0)</f>
        <v>0</v>
      </c>
      <c r="BH304" s="212">
        <f>IF(N304="sníž. přenesená",J304,0)</f>
        <v>0</v>
      </c>
      <c r="BI304" s="212">
        <f>IF(N304="nulová",J304,0)</f>
        <v>0</v>
      </c>
      <c r="BJ304" s="20" t="s">
        <v>78</v>
      </c>
      <c r="BK304" s="212">
        <f>ROUND(I304*H304,2)</f>
        <v>0</v>
      </c>
      <c r="BL304" s="20" t="s">
        <v>123</v>
      </c>
      <c r="BM304" s="211" t="s">
        <v>432</v>
      </c>
    </row>
    <row r="305" s="13" customFormat="1">
      <c r="A305" s="13"/>
      <c r="B305" s="218"/>
      <c r="C305" s="219"/>
      <c r="D305" s="220" t="s">
        <v>156</v>
      </c>
      <c r="E305" s="221" t="s">
        <v>19</v>
      </c>
      <c r="F305" s="222" t="s">
        <v>426</v>
      </c>
      <c r="G305" s="219"/>
      <c r="H305" s="221" t="s">
        <v>19</v>
      </c>
      <c r="I305" s="223"/>
      <c r="J305" s="219"/>
      <c r="K305" s="219"/>
      <c r="L305" s="224"/>
      <c r="M305" s="225"/>
      <c r="N305" s="226"/>
      <c r="O305" s="226"/>
      <c r="P305" s="226"/>
      <c r="Q305" s="226"/>
      <c r="R305" s="226"/>
      <c r="S305" s="226"/>
      <c r="T305" s="22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28" t="s">
        <v>156</v>
      </c>
      <c r="AU305" s="228" t="s">
        <v>80</v>
      </c>
      <c r="AV305" s="13" t="s">
        <v>78</v>
      </c>
      <c r="AW305" s="13" t="s">
        <v>35</v>
      </c>
      <c r="AX305" s="13" t="s">
        <v>73</v>
      </c>
      <c r="AY305" s="228" t="s">
        <v>116</v>
      </c>
    </row>
    <row r="306" s="14" customFormat="1">
      <c r="A306" s="14"/>
      <c r="B306" s="229"/>
      <c r="C306" s="230"/>
      <c r="D306" s="220" t="s">
        <v>156</v>
      </c>
      <c r="E306" s="231" t="s">
        <v>19</v>
      </c>
      <c r="F306" s="232" t="s">
        <v>427</v>
      </c>
      <c r="G306" s="230"/>
      <c r="H306" s="233">
        <v>2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39" t="s">
        <v>156</v>
      </c>
      <c r="AU306" s="239" t="s">
        <v>80</v>
      </c>
      <c r="AV306" s="14" t="s">
        <v>80</v>
      </c>
      <c r="AW306" s="14" t="s">
        <v>35</v>
      </c>
      <c r="AX306" s="14" t="s">
        <v>73</v>
      </c>
      <c r="AY306" s="239" t="s">
        <v>116</v>
      </c>
    </row>
    <row r="307" s="13" customFormat="1">
      <c r="A307" s="13"/>
      <c r="B307" s="218"/>
      <c r="C307" s="219"/>
      <c r="D307" s="220" t="s">
        <v>156</v>
      </c>
      <c r="E307" s="221" t="s">
        <v>19</v>
      </c>
      <c r="F307" s="222" t="s">
        <v>428</v>
      </c>
      <c r="G307" s="219"/>
      <c r="H307" s="221" t="s">
        <v>19</v>
      </c>
      <c r="I307" s="223"/>
      <c r="J307" s="219"/>
      <c r="K307" s="219"/>
      <c r="L307" s="224"/>
      <c r="M307" s="225"/>
      <c r="N307" s="226"/>
      <c r="O307" s="226"/>
      <c r="P307" s="226"/>
      <c r="Q307" s="226"/>
      <c r="R307" s="226"/>
      <c r="S307" s="226"/>
      <c r="T307" s="22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28" t="s">
        <v>156</v>
      </c>
      <c r="AU307" s="228" t="s">
        <v>80</v>
      </c>
      <c r="AV307" s="13" t="s">
        <v>78</v>
      </c>
      <c r="AW307" s="13" t="s">
        <v>35</v>
      </c>
      <c r="AX307" s="13" t="s">
        <v>73</v>
      </c>
      <c r="AY307" s="228" t="s">
        <v>116</v>
      </c>
    </row>
    <row r="308" s="14" customFormat="1">
      <c r="A308" s="14"/>
      <c r="B308" s="229"/>
      <c r="C308" s="230"/>
      <c r="D308" s="220" t="s">
        <v>156</v>
      </c>
      <c r="E308" s="231" t="s">
        <v>19</v>
      </c>
      <c r="F308" s="232" t="s">
        <v>427</v>
      </c>
      <c r="G308" s="230"/>
      <c r="H308" s="233">
        <v>2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39" t="s">
        <v>156</v>
      </c>
      <c r="AU308" s="239" t="s">
        <v>80</v>
      </c>
      <c r="AV308" s="14" t="s">
        <v>80</v>
      </c>
      <c r="AW308" s="14" t="s">
        <v>35</v>
      </c>
      <c r="AX308" s="14" t="s">
        <v>73</v>
      </c>
      <c r="AY308" s="239" t="s">
        <v>116</v>
      </c>
    </row>
    <row r="309" s="15" customFormat="1">
      <c r="A309" s="15"/>
      <c r="B309" s="240"/>
      <c r="C309" s="241"/>
      <c r="D309" s="220" t="s">
        <v>156</v>
      </c>
      <c r="E309" s="242" t="s">
        <v>19</v>
      </c>
      <c r="F309" s="243" t="s">
        <v>159</v>
      </c>
      <c r="G309" s="241"/>
      <c r="H309" s="244">
        <v>4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0" t="s">
        <v>156</v>
      </c>
      <c r="AU309" s="250" t="s">
        <v>80</v>
      </c>
      <c r="AV309" s="15" t="s">
        <v>123</v>
      </c>
      <c r="AW309" s="15" t="s">
        <v>35</v>
      </c>
      <c r="AX309" s="15" t="s">
        <v>78</v>
      </c>
      <c r="AY309" s="250" t="s">
        <v>116</v>
      </c>
    </row>
    <row r="310" s="2" customFormat="1" ht="33" customHeight="1">
      <c r="A310" s="41"/>
      <c r="B310" s="42"/>
      <c r="C310" s="200" t="s">
        <v>433</v>
      </c>
      <c r="D310" s="200" t="s">
        <v>118</v>
      </c>
      <c r="E310" s="201" t="s">
        <v>434</v>
      </c>
      <c r="F310" s="202" t="s">
        <v>435</v>
      </c>
      <c r="G310" s="203" t="s">
        <v>129</v>
      </c>
      <c r="H310" s="204">
        <v>4</v>
      </c>
      <c r="I310" s="205"/>
      <c r="J310" s="206">
        <f>ROUND(I310*H310,2)</f>
        <v>0</v>
      </c>
      <c r="K310" s="202" t="s">
        <v>122</v>
      </c>
      <c r="L310" s="47"/>
      <c r="M310" s="207" t="s">
        <v>19</v>
      </c>
      <c r="N310" s="208" t="s">
        <v>44</v>
      </c>
      <c r="O310" s="87"/>
      <c r="P310" s="209">
        <f>O310*H310</f>
        <v>0</v>
      </c>
      <c r="Q310" s="209">
        <v>7.0056599999999998</v>
      </c>
      <c r="R310" s="209">
        <f>Q310*H310</f>
        <v>28.022639999999999</v>
      </c>
      <c r="S310" s="209">
        <v>0</v>
      </c>
      <c r="T310" s="210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1" t="s">
        <v>123</v>
      </c>
      <c r="AT310" s="211" t="s">
        <v>118</v>
      </c>
      <c r="AU310" s="211" t="s">
        <v>80</v>
      </c>
      <c r="AY310" s="20" t="s">
        <v>116</v>
      </c>
      <c r="BE310" s="212">
        <f>IF(N310="základní",J310,0)</f>
        <v>0</v>
      </c>
      <c r="BF310" s="212">
        <f>IF(N310="snížená",J310,0)</f>
        <v>0</v>
      </c>
      <c r="BG310" s="212">
        <f>IF(N310="zákl. přenesená",J310,0)</f>
        <v>0</v>
      </c>
      <c r="BH310" s="212">
        <f>IF(N310="sníž. přenesená",J310,0)</f>
        <v>0</v>
      </c>
      <c r="BI310" s="212">
        <f>IF(N310="nulová",J310,0)</f>
        <v>0</v>
      </c>
      <c r="BJ310" s="20" t="s">
        <v>78</v>
      </c>
      <c r="BK310" s="212">
        <f>ROUND(I310*H310,2)</f>
        <v>0</v>
      </c>
      <c r="BL310" s="20" t="s">
        <v>123</v>
      </c>
      <c r="BM310" s="211" t="s">
        <v>436</v>
      </c>
    </row>
    <row r="311" s="2" customFormat="1">
      <c r="A311" s="41"/>
      <c r="B311" s="42"/>
      <c r="C311" s="43"/>
      <c r="D311" s="213" t="s">
        <v>125</v>
      </c>
      <c r="E311" s="43"/>
      <c r="F311" s="214" t="s">
        <v>437</v>
      </c>
      <c r="G311" s="43"/>
      <c r="H311" s="43"/>
      <c r="I311" s="215"/>
      <c r="J311" s="43"/>
      <c r="K311" s="43"/>
      <c r="L311" s="47"/>
      <c r="M311" s="216"/>
      <c r="N311" s="217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125</v>
      </c>
      <c r="AU311" s="20" t="s">
        <v>80</v>
      </c>
    </row>
    <row r="312" s="14" customFormat="1">
      <c r="A312" s="14"/>
      <c r="B312" s="229"/>
      <c r="C312" s="230"/>
      <c r="D312" s="220" t="s">
        <v>156</v>
      </c>
      <c r="E312" s="231" t="s">
        <v>19</v>
      </c>
      <c r="F312" s="232" t="s">
        <v>438</v>
      </c>
      <c r="G312" s="230"/>
      <c r="H312" s="233">
        <v>2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39" t="s">
        <v>156</v>
      </c>
      <c r="AU312" s="239" t="s">
        <v>80</v>
      </c>
      <c r="AV312" s="14" t="s">
        <v>80</v>
      </c>
      <c r="AW312" s="14" t="s">
        <v>35</v>
      </c>
      <c r="AX312" s="14" t="s">
        <v>73</v>
      </c>
      <c r="AY312" s="239" t="s">
        <v>116</v>
      </c>
    </row>
    <row r="313" s="14" customFormat="1">
      <c r="A313" s="14"/>
      <c r="B313" s="229"/>
      <c r="C313" s="230"/>
      <c r="D313" s="220" t="s">
        <v>156</v>
      </c>
      <c r="E313" s="231" t="s">
        <v>19</v>
      </c>
      <c r="F313" s="232" t="s">
        <v>439</v>
      </c>
      <c r="G313" s="230"/>
      <c r="H313" s="233">
        <v>2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39" t="s">
        <v>156</v>
      </c>
      <c r="AU313" s="239" t="s">
        <v>80</v>
      </c>
      <c r="AV313" s="14" t="s">
        <v>80</v>
      </c>
      <c r="AW313" s="14" t="s">
        <v>35</v>
      </c>
      <c r="AX313" s="14" t="s">
        <v>73</v>
      </c>
      <c r="AY313" s="239" t="s">
        <v>116</v>
      </c>
    </row>
    <row r="314" s="15" customFormat="1">
      <c r="A314" s="15"/>
      <c r="B314" s="240"/>
      <c r="C314" s="241"/>
      <c r="D314" s="220" t="s">
        <v>156</v>
      </c>
      <c r="E314" s="242" t="s">
        <v>19</v>
      </c>
      <c r="F314" s="243" t="s">
        <v>159</v>
      </c>
      <c r="G314" s="241"/>
      <c r="H314" s="244">
        <v>4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0" t="s">
        <v>156</v>
      </c>
      <c r="AU314" s="250" t="s">
        <v>80</v>
      </c>
      <c r="AV314" s="15" t="s">
        <v>123</v>
      </c>
      <c r="AW314" s="15" t="s">
        <v>35</v>
      </c>
      <c r="AX314" s="15" t="s">
        <v>78</v>
      </c>
      <c r="AY314" s="250" t="s">
        <v>116</v>
      </c>
    </row>
    <row r="315" s="2" customFormat="1" ht="62.7" customHeight="1">
      <c r="A315" s="41"/>
      <c r="B315" s="42"/>
      <c r="C315" s="200" t="s">
        <v>440</v>
      </c>
      <c r="D315" s="200" t="s">
        <v>118</v>
      </c>
      <c r="E315" s="201" t="s">
        <v>441</v>
      </c>
      <c r="F315" s="202" t="s">
        <v>442</v>
      </c>
      <c r="G315" s="203" t="s">
        <v>298</v>
      </c>
      <c r="H315" s="204">
        <v>131</v>
      </c>
      <c r="I315" s="205"/>
      <c r="J315" s="206">
        <f>ROUND(I315*H315,2)</f>
        <v>0</v>
      </c>
      <c r="K315" s="202" t="s">
        <v>122</v>
      </c>
      <c r="L315" s="47"/>
      <c r="M315" s="207" t="s">
        <v>19</v>
      </c>
      <c r="N315" s="208" t="s">
        <v>44</v>
      </c>
      <c r="O315" s="87"/>
      <c r="P315" s="209">
        <f>O315*H315</f>
        <v>0</v>
      </c>
      <c r="Q315" s="209">
        <v>0.00060999999999999997</v>
      </c>
      <c r="R315" s="209">
        <f>Q315*H315</f>
        <v>0.079909999999999995</v>
      </c>
      <c r="S315" s="209">
        <v>0</v>
      </c>
      <c r="T315" s="210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1" t="s">
        <v>123</v>
      </c>
      <c r="AT315" s="211" t="s">
        <v>118</v>
      </c>
      <c r="AU315" s="211" t="s">
        <v>80</v>
      </c>
      <c r="AY315" s="20" t="s">
        <v>116</v>
      </c>
      <c r="BE315" s="212">
        <f>IF(N315="základní",J315,0)</f>
        <v>0</v>
      </c>
      <c r="BF315" s="212">
        <f>IF(N315="snížená",J315,0)</f>
        <v>0</v>
      </c>
      <c r="BG315" s="212">
        <f>IF(N315="zákl. přenesená",J315,0)</f>
        <v>0</v>
      </c>
      <c r="BH315" s="212">
        <f>IF(N315="sníž. přenesená",J315,0)</f>
        <v>0</v>
      </c>
      <c r="BI315" s="212">
        <f>IF(N315="nulová",J315,0)</f>
        <v>0</v>
      </c>
      <c r="BJ315" s="20" t="s">
        <v>78</v>
      </c>
      <c r="BK315" s="212">
        <f>ROUND(I315*H315,2)</f>
        <v>0</v>
      </c>
      <c r="BL315" s="20" t="s">
        <v>123</v>
      </c>
      <c r="BM315" s="211" t="s">
        <v>443</v>
      </c>
    </row>
    <row r="316" s="2" customFormat="1">
      <c r="A316" s="41"/>
      <c r="B316" s="42"/>
      <c r="C316" s="43"/>
      <c r="D316" s="213" t="s">
        <v>125</v>
      </c>
      <c r="E316" s="43"/>
      <c r="F316" s="214" t="s">
        <v>444</v>
      </c>
      <c r="G316" s="43"/>
      <c r="H316" s="43"/>
      <c r="I316" s="215"/>
      <c r="J316" s="43"/>
      <c r="K316" s="43"/>
      <c r="L316" s="47"/>
      <c r="M316" s="216"/>
      <c r="N316" s="217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125</v>
      </c>
      <c r="AU316" s="20" t="s">
        <v>80</v>
      </c>
    </row>
    <row r="317" s="14" customFormat="1">
      <c r="A317" s="14"/>
      <c r="B317" s="229"/>
      <c r="C317" s="230"/>
      <c r="D317" s="220" t="s">
        <v>156</v>
      </c>
      <c r="E317" s="231" t="s">
        <v>19</v>
      </c>
      <c r="F317" s="232" t="s">
        <v>445</v>
      </c>
      <c r="G317" s="230"/>
      <c r="H317" s="233">
        <v>29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39" t="s">
        <v>156</v>
      </c>
      <c r="AU317" s="239" t="s">
        <v>80</v>
      </c>
      <c r="AV317" s="14" t="s">
        <v>80</v>
      </c>
      <c r="AW317" s="14" t="s">
        <v>35</v>
      </c>
      <c r="AX317" s="14" t="s">
        <v>73</v>
      </c>
      <c r="AY317" s="239" t="s">
        <v>116</v>
      </c>
    </row>
    <row r="318" s="14" customFormat="1">
      <c r="A318" s="14"/>
      <c r="B318" s="229"/>
      <c r="C318" s="230"/>
      <c r="D318" s="220" t="s">
        <v>156</v>
      </c>
      <c r="E318" s="231" t="s">
        <v>19</v>
      </c>
      <c r="F318" s="232" t="s">
        <v>446</v>
      </c>
      <c r="G318" s="230"/>
      <c r="H318" s="233">
        <v>28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39" t="s">
        <v>156</v>
      </c>
      <c r="AU318" s="239" t="s">
        <v>80</v>
      </c>
      <c r="AV318" s="14" t="s">
        <v>80</v>
      </c>
      <c r="AW318" s="14" t="s">
        <v>35</v>
      </c>
      <c r="AX318" s="14" t="s">
        <v>73</v>
      </c>
      <c r="AY318" s="239" t="s">
        <v>116</v>
      </c>
    </row>
    <row r="319" s="14" customFormat="1">
      <c r="A319" s="14"/>
      <c r="B319" s="229"/>
      <c r="C319" s="230"/>
      <c r="D319" s="220" t="s">
        <v>156</v>
      </c>
      <c r="E319" s="231" t="s">
        <v>19</v>
      </c>
      <c r="F319" s="232" t="s">
        <v>447</v>
      </c>
      <c r="G319" s="230"/>
      <c r="H319" s="233">
        <v>42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39" t="s">
        <v>156</v>
      </c>
      <c r="AU319" s="239" t="s">
        <v>80</v>
      </c>
      <c r="AV319" s="14" t="s">
        <v>80</v>
      </c>
      <c r="AW319" s="14" t="s">
        <v>35</v>
      </c>
      <c r="AX319" s="14" t="s">
        <v>73</v>
      </c>
      <c r="AY319" s="239" t="s">
        <v>116</v>
      </c>
    </row>
    <row r="320" s="14" customFormat="1">
      <c r="A320" s="14"/>
      <c r="B320" s="229"/>
      <c r="C320" s="230"/>
      <c r="D320" s="220" t="s">
        <v>156</v>
      </c>
      <c r="E320" s="231" t="s">
        <v>19</v>
      </c>
      <c r="F320" s="232" t="s">
        <v>448</v>
      </c>
      <c r="G320" s="230"/>
      <c r="H320" s="233">
        <v>32</v>
      </c>
      <c r="I320" s="234"/>
      <c r="J320" s="230"/>
      <c r="K320" s="230"/>
      <c r="L320" s="235"/>
      <c r="M320" s="236"/>
      <c r="N320" s="237"/>
      <c r="O320" s="237"/>
      <c r="P320" s="237"/>
      <c r="Q320" s="237"/>
      <c r="R320" s="237"/>
      <c r="S320" s="237"/>
      <c r="T320" s="23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39" t="s">
        <v>156</v>
      </c>
      <c r="AU320" s="239" t="s">
        <v>80</v>
      </c>
      <c r="AV320" s="14" t="s">
        <v>80</v>
      </c>
      <c r="AW320" s="14" t="s">
        <v>35</v>
      </c>
      <c r="AX320" s="14" t="s">
        <v>73</v>
      </c>
      <c r="AY320" s="239" t="s">
        <v>116</v>
      </c>
    </row>
    <row r="321" s="15" customFormat="1">
      <c r="A321" s="15"/>
      <c r="B321" s="240"/>
      <c r="C321" s="241"/>
      <c r="D321" s="220" t="s">
        <v>156</v>
      </c>
      <c r="E321" s="242" t="s">
        <v>19</v>
      </c>
      <c r="F321" s="243" t="s">
        <v>159</v>
      </c>
      <c r="G321" s="241"/>
      <c r="H321" s="244">
        <v>131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0" t="s">
        <v>156</v>
      </c>
      <c r="AU321" s="250" t="s">
        <v>80</v>
      </c>
      <c r="AV321" s="15" t="s">
        <v>123</v>
      </c>
      <c r="AW321" s="15" t="s">
        <v>35</v>
      </c>
      <c r="AX321" s="15" t="s">
        <v>78</v>
      </c>
      <c r="AY321" s="250" t="s">
        <v>116</v>
      </c>
    </row>
    <row r="322" s="2" customFormat="1" ht="24.15" customHeight="1">
      <c r="A322" s="41"/>
      <c r="B322" s="42"/>
      <c r="C322" s="200" t="s">
        <v>449</v>
      </c>
      <c r="D322" s="200" t="s">
        <v>118</v>
      </c>
      <c r="E322" s="201" t="s">
        <v>450</v>
      </c>
      <c r="F322" s="202" t="s">
        <v>451</v>
      </c>
      <c r="G322" s="203" t="s">
        <v>298</v>
      </c>
      <c r="H322" s="204">
        <v>131</v>
      </c>
      <c r="I322" s="205"/>
      <c r="J322" s="206">
        <f>ROUND(I322*H322,2)</f>
        <v>0</v>
      </c>
      <c r="K322" s="202" t="s">
        <v>122</v>
      </c>
      <c r="L322" s="47"/>
      <c r="M322" s="207" t="s">
        <v>19</v>
      </c>
      <c r="N322" s="208" t="s">
        <v>44</v>
      </c>
      <c r="O322" s="87"/>
      <c r="P322" s="209">
        <f>O322*H322</f>
        <v>0</v>
      </c>
      <c r="Q322" s="209">
        <v>0</v>
      </c>
      <c r="R322" s="209">
        <f>Q322*H322</f>
        <v>0</v>
      </c>
      <c r="S322" s="209">
        <v>0</v>
      </c>
      <c r="T322" s="210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1" t="s">
        <v>123</v>
      </c>
      <c r="AT322" s="211" t="s">
        <v>118</v>
      </c>
      <c r="AU322" s="211" t="s">
        <v>80</v>
      </c>
      <c r="AY322" s="20" t="s">
        <v>116</v>
      </c>
      <c r="BE322" s="212">
        <f>IF(N322="základní",J322,0)</f>
        <v>0</v>
      </c>
      <c r="BF322" s="212">
        <f>IF(N322="snížená",J322,0)</f>
        <v>0</v>
      </c>
      <c r="BG322" s="212">
        <f>IF(N322="zákl. přenesená",J322,0)</f>
        <v>0</v>
      </c>
      <c r="BH322" s="212">
        <f>IF(N322="sníž. přenesená",J322,0)</f>
        <v>0</v>
      </c>
      <c r="BI322" s="212">
        <f>IF(N322="nulová",J322,0)</f>
        <v>0</v>
      </c>
      <c r="BJ322" s="20" t="s">
        <v>78</v>
      </c>
      <c r="BK322" s="212">
        <f>ROUND(I322*H322,2)</f>
        <v>0</v>
      </c>
      <c r="BL322" s="20" t="s">
        <v>123</v>
      </c>
      <c r="BM322" s="211" t="s">
        <v>452</v>
      </c>
    </row>
    <row r="323" s="2" customFormat="1">
      <c r="A323" s="41"/>
      <c r="B323" s="42"/>
      <c r="C323" s="43"/>
      <c r="D323" s="213" t="s">
        <v>125</v>
      </c>
      <c r="E323" s="43"/>
      <c r="F323" s="214" t="s">
        <v>453</v>
      </c>
      <c r="G323" s="43"/>
      <c r="H323" s="43"/>
      <c r="I323" s="215"/>
      <c r="J323" s="43"/>
      <c r="K323" s="43"/>
      <c r="L323" s="47"/>
      <c r="M323" s="216"/>
      <c r="N323" s="217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125</v>
      </c>
      <c r="AU323" s="20" t="s">
        <v>80</v>
      </c>
    </row>
    <row r="324" s="14" customFormat="1">
      <c r="A324" s="14"/>
      <c r="B324" s="229"/>
      <c r="C324" s="230"/>
      <c r="D324" s="220" t="s">
        <v>156</v>
      </c>
      <c r="E324" s="231" t="s">
        <v>19</v>
      </c>
      <c r="F324" s="232" t="s">
        <v>445</v>
      </c>
      <c r="G324" s="230"/>
      <c r="H324" s="233">
        <v>29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39" t="s">
        <v>156</v>
      </c>
      <c r="AU324" s="239" t="s">
        <v>80</v>
      </c>
      <c r="AV324" s="14" t="s">
        <v>80</v>
      </c>
      <c r="AW324" s="14" t="s">
        <v>35</v>
      </c>
      <c r="AX324" s="14" t="s">
        <v>73</v>
      </c>
      <c r="AY324" s="239" t="s">
        <v>116</v>
      </c>
    </row>
    <row r="325" s="14" customFormat="1">
      <c r="A325" s="14"/>
      <c r="B325" s="229"/>
      <c r="C325" s="230"/>
      <c r="D325" s="220" t="s">
        <v>156</v>
      </c>
      <c r="E325" s="231" t="s">
        <v>19</v>
      </c>
      <c r="F325" s="232" t="s">
        <v>446</v>
      </c>
      <c r="G325" s="230"/>
      <c r="H325" s="233">
        <v>28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39" t="s">
        <v>156</v>
      </c>
      <c r="AU325" s="239" t="s">
        <v>80</v>
      </c>
      <c r="AV325" s="14" t="s">
        <v>80</v>
      </c>
      <c r="AW325" s="14" t="s">
        <v>35</v>
      </c>
      <c r="AX325" s="14" t="s">
        <v>73</v>
      </c>
      <c r="AY325" s="239" t="s">
        <v>116</v>
      </c>
    </row>
    <row r="326" s="14" customFormat="1">
      <c r="A326" s="14"/>
      <c r="B326" s="229"/>
      <c r="C326" s="230"/>
      <c r="D326" s="220" t="s">
        <v>156</v>
      </c>
      <c r="E326" s="231" t="s">
        <v>19</v>
      </c>
      <c r="F326" s="232" t="s">
        <v>447</v>
      </c>
      <c r="G326" s="230"/>
      <c r="H326" s="233">
        <v>42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39" t="s">
        <v>156</v>
      </c>
      <c r="AU326" s="239" t="s">
        <v>80</v>
      </c>
      <c r="AV326" s="14" t="s">
        <v>80</v>
      </c>
      <c r="AW326" s="14" t="s">
        <v>35</v>
      </c>
      <c r="AX326" s="14" t="s">
        <v>73</v>
      </c>
      <c r="AY326" s="239" t="s">
        <v>116</v>
      </c>
    </row>
    <row r="327" s="14" customFormat="1">
      <c r="A327" s="14"/>
      <c r="B327" s="229"/>
      <c r="C327" s="230"/>
      <c r="D327" s="220" t="s">
        <v>156</v>
      </c>
      <c r="E327" s="231" t="s">
        <v>19</v>
      </c>
      <c r="F327" s="232" t="s">
        <v>448</v>
      </c>
      <c r="G327" s="230"/>
      <c r="H327" s="233">
        <v>32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39" t="s">
        <v>156</v>
      </c>
      <c r="AU327" s="239" t="s">
        <v>80</v>
      </c>
      <c r="AV327" s="14" t="s">
        <v>80</v>
      </c>
      <c r="AW327" s="14" t="s">
        <v>35</v>
      </c>
      <c r="AX327" s="14" t="s">
        <v>73</v>
      </c>
      <c r="AY327" s="239" t="s">
        <v>116</v>
      </c>
    </row>
    <row r="328" s="15" customFormat="1">
      <c r="A328" s="15"/>
      <c r="B328" s="240"/>
      <c r="C328" s="241"/>
      <c r="D328" s="220" t="s">
        <v>156</v>
      </c>
      <c r="E328" s="242" t="s">
        <v>19</v>
      </c>
      <c r="F328" s="243" t="s">
        <v>159</v>
      </c>
      <c r="G328" s="241"/>
      <c r="H328" s="244">
        <v>131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0" t="s">
        <v>156</v>
      </c>
      <c r="AU328" s="250" t="s">
        <v>80</v>
      </c>
      <c r="AV328" s="15" t="s">
        <v>123</v>
      </c>
      <c r="AW328" s="15" t="s">
        <v>35</v>
      </c>
      <c r="AX328" s="15" t="s">
        <v>78</v>
      </c>
      <c r="AY328" s="250" t="s">
        <v>116</v>
      </c>
    </row>
    <row r="329" s="2" customFormat="1" ht="44.25" customHeight="1">
      <c r="A329" s="41"/>
      <c r="B329" s="42"/>
      <c r="C329" s="200" t="s">
        <v>454</v>
      </c>
      <c r="D329" s="200" t="s">
        <v>118</v>
      </c>
      <c r="E329" s="201" t="s">
        <v>455</v>
      </c>
      <c r="F329" s="202" t="s">
        <v>456</v>
      </c>
      <c r="G329" s="203" t="s">
        <v>298</v>
      </c>
      <c r="H329" s="204">
        <v>37</v>
      </c>
      <c r="I329" s="205"/>
      <c r="J329" s="206">
        <f>ROUND(I329*H329,2)</f>
        <v>0</v>
      </c>
      <c r="K329" s="202" t="s">
        <v>122</v>
      </c>
      <c r="L329" s="47"/>
      <c r="M329" s="207" t="s">
        <v>19</v>
      </c>
      <c r="N329" s="208" t="s">
        <v>44</v>
      </c>
      <c r="O329" s="87"/>
      <c r="P329" s="209">
        <f>O329*H329</f>
        <v>0</v>
      </c>
      <c r="Q329" s="209">
        <v>0.75612999999999997</v>
      </c>
      <c r="R329" s="209">
        <f>Q329*H329</f>
        <v>27.97681</v>
      </c>
      <c r="S329" s="209">
        <v>0</v>
      </c>
      <c r="T329" s="210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11" t="s">
        <v>123</v>
      </c>
      <c r="AT329" s="211" t="s">
        <v>118</v>
      </c>
      <c r="AU329" s="211" t="s">
        <v>80</v>
      </c>
      <c r="AY329" s="20" t="s">
        <v>116</v>
      </c>
      <c r="BE329" s="212">
        <f>IF(N329="základní",J329,0)</f>
        <v>0</v>
      </c>
      <c r="BF329" s="212">
        <f>IF(N329="snížená",J329,0)</f>
        <v>0</v>
      </c>
      <c r="BG329" s="212">
        <f>IF(N329="zákl. přenesená",J329,0)</f>
        <v>0</v>
      </c>
      <c r="BH329" s="212">
        <f>IF(N329="sníž. přenesená",J329,0)</f>
        <v>0</v>
      </c>
      <c r="BI329" s="212">
        <f>IF(N329="nulová",J329,0)</f>
        <v>0</v>
      </c>
      <c r="BJ329" s="20" t="s">
        <v>78</v>
      </c>
      <c r="BK329" s="212">
        <f>ROUND(I329*H329,2)</f>
        <v>0</v>
      </c>
      <c r="BL329" s="20" t="s">
        <v>123</v>
      </c>
      <c r="BM329" s="211" t="s">
        <v>457</v>
      </c>
    </row>
    <row r="330" s="2" customFormat="1">
      <c r="A330" s="41"/>
      <c r="B330" s="42"/>
      <c r="C330" s="43"/>
      <c r="D330" s="213" t="s">
        <v>125</v>
      </c>
      <c r="E330" s="43"/>
      <c r="F330" s="214" t="s">
        <v>458</v>
      </c>
      <c r="G330" s="43"/>
      <c r="H330" s="43"/>
      <c r="I330" s="215"/>
      <c r="J330" s="43"/>
      <c r="K330" s="43"/>
      <c r="L330" s="47"/>
      <c r="M330" s="216"/>
      <c r="N330" s="217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125</v>
      </c>
      <c r="AU330" s="20" t="s">
        <v>80</v>
      </c>
    </row>
    <row r="331" s="14" customFormat="1">
      <c r="A331" s="14"/>
      <c r="B331" s="229"/>
      <c r="C331" s="230"/>
      <c r="D331" s="220" t="s">
        <v>156</v>
      </c>
      <c r="E331" s="231" t="s">
        <v>19</v>
      </c>
      <c r="F331" s="232" t="s">
        <v>459</v>
      </c>
      <c r="G331" s="230"/>
      <c r="H331" s="233">
        <v>21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39" t="s">
        <v>156</v>
      </c>
      <c r="AU331" s="239" t="s">
        <v>80</v>
      </c>
      <c r="AV331" s="14" t="s">
        <v>80</v>
      </c>
      <c r="AW331" s="14" t="s">
        <v>35</v>
      </c>
      <c r="AX331" s="14" t="s">
        <v>73</v>
      </c>
      <c r="AY331" s="239" t="s">
        <v>116</v>
      </c>
    </row>
    <row r="332" s="14" customFormat="1">
      <c r="A332" s="14"/>
      <c r="B332" s="229"/>
      <c r="C332" s="230"/>
      <c r="D332" s="220" t="s">
        <v>156</v>
      </c>
      <c r="E332" s="231" t="s">
        <v>19</v>
      </c>
      <c r="F332" s="232" t="s">
        <v>460</v>
      </c>
      <c r="G332" s="230"/>
      <c r="H332" s="233">
        <v>16</v>
      </c>
      <c r="I332" s="234"/>
      <c r="J332" s="230"/>
      <c r="K332" s="230"/>
      <c r="L332" s="235"/>
      <c r="M332" s="236"/>
      <c r="N332" s="237"/>
      <c r="O332" s="237"/>
      <c r="P332" s="237"/>
      <c r="Q332" s="237"/>
      <c r="R332" s="237"/>
      <c r="S332" s="237"/>
      <c r="T332" s="23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39" t="s">
        <v>156</v>
      </c>
      <c r="AU332" s="239" t="s">
        <v>80</v>
      </c>
      <c r="AV332" s="14" t="s">
        <v>80</v>
      </c>
      <c r="AW332" s="14" t="s">
        <v>35</v>
      </c>
      <c r="AX332" s="14" t="s">
        <v>73</v>
      </c>
      <c r="AY332" s="239" t="s">
        <v>116</v>
      </c>
    </row>
    <row r="333" s="15" customFormat="1">
      <c r="A333" s="15"/>
      <c r="B333" s="240"/>
      <c r="C333" s="241"/>
      <c r="D333" s="220" t="s">
        <v>156</v>
      </c>
      <c r="E333" s="242" t="s">
        <v>19</v>
      </c>
      <c r="F333" s="243" t="s">
        <v>159</v>
      </c>
      <c r="G333" s="241"/>
      <c r="H333" s="244">
        <v>37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0" t="s">
        <v>156</v>
      </c>
      <c r="AU333" s="250" t="s">
        <v>80</v>
      </c>
      <c r="AV333" s="15" t="s">
        <v>123</v>
      </c>
      <c r="AW333" s="15" t="s">
        <v>35</v>
      </c>
      <c r="AX333" s="15" t="s">
        <v>78</v>
      </c>
      <c r="AY333" s="250" t="s">
        <v>116</v>
      </c>
    </row>
    <row r="334" s="2" customFormat="1" ht="16.5" customHeight="1">
      <c r="A334" s="41"/>
      <c r="B334" s="42"/>
      <c r="C334" s="252" t="s">
        <v>461</v>
      </c>
      <c r="D334" s="252" t="s">
        <v>236</v>
      </c>
      <c r="E334" s="253" t="s">
        <v>462</v>
      </c>
      <c r="F334" s="254" t="s">
        <v>463</v>
      </c>
      <c r="G334" s="255" t="s">
        <v>298</v>
      </c>
      <c r="H334" s="256">
        <v>37</v>
      </c>
      <c r="I334" s="257"/>
      <c r="J334" s="258">
        <f>ROUND(I334*H334,2)</f>
        <v>0</v>
      </c>
      <c r="K334" s="254" t="s">
        <v>122</v>
      </c>
      <c r="L334" s="259"/>
      <c r="M334" s="260" t="s">
        <v>19</v>
      </c>
      <c r="N334" s="261" t="s">
        <v>44</v>
      </c>
      <c r="O334" s="87"/>
      <c r="P334" s="209">
        <f>O334*H334</f>
        <v>0</v>
      </c>
      <c r="Q334" s="209">
        <v>0.13131999999999999</v>
      </c>
      <c r="R334" s="209">
        <f>Q334*H334</f>
        <v>4.8588399999999998</v>
      </c>
      <c r="S334" s="209">
        <v>0</v>
      </c>
      <c r="T334" s="210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1" t="s">
        <v>160</v>
      </c>
      <c r="AT334" s="211" t="s">
        <v>236</v>
      </c>
      <c r="AU334" s="211" t="s">
        <v>80</v>
      </c>
      <c r="AY334" s="20" t="s">
        <v>116</v>
      </c>
      <c r="BE334" s="212">
        <f>IF(N334="základní",J334,0)</f>
        <v>0</v>
      </c>
      <c r="BF334" s="212">
        <f>IF(N334="snížená",J334,0)</f>
        <v>0</v>
      </c>
      <c r="BG334" s="212">
        <f>IF(N334="zákl. přenesená",J334,0)</f>
        <v>0</v>
      </c>
      <c r="BH334" s="212">
        <f>IF(N334="sníž. přenesená",J334,0)</f>
        <v>0</v>
      </c>
      <c r="BI334" s="212">
        <f>IF(N334="nulová",J334,0)</f>
        <v>0</v>
      </c>
      <c r="BJ334" s="20" t="s">
        <v>78</v>
      </c>
      <c r="BK334" s="212">
        <f>ROUND(I334*H334,2)</f>
        <v>0</v>
      </c>
      <c r="BL334" s="20" t="s">
        <v>123</v>
      </c>
      <c r="BM334" s="211" t="s">
        <v>464</v>
      </c>
    </row>
    <row r="335" s="14" customFormat="1">
      <c r="A335" s="14"/>
      <c r="B335" s="229"/>
      <c r="C335" s="230"/>
      <c r="D335" s="220" t="s">
        <v>156</v>
      </c>
      <c r="E335" s="231" t="s">
        <v>19</v>
      </c>
      <c r="F335" s="232" t="s">
        <v>459</v>
      </c>
      <c r="G335" s="230"/>
      <c r="H335" s="233">
        <v>21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39" t="s">
        <v>156</v>
      </c>
      <c r="AU335" s="239" t="s">
        <v>80</v>
      </c>
      <c r="AV335" s="14" t="s">
        <v>80</v>
      </c>
      <c r="AW335" s="14" t="s">
        <v>35</v>
      </c>
      <c r="AX335" s="14" t="s">
        <v>73</v>
      </c>
      <c r="AY335" s="239" t="s">
        <v>116</v>
      </c>
    </row>
    <row r="336" s="14" customFormat="1">
      <c r="A336" s="14"/>
      <c r="B336" s="229"/>
      <c r="C336" s="230"/>
      <c r="D336" s="220" t="s">
        <v>156</v>
      </c>
      <c r="E336" s="231" t="s">
        <v>19</v>
      </c>
      <c r="F336" s="232" t="s">
        <v>460</v>
      </c>
      <c r="G336" s="230"/>
      <c r="H336" s="233">
        <v>16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39" t="s">
        <v>156</v>
      </c>
      <c r="AU336" s="239" t="s">
        <v>80</v>
      </c>
      <c r="AV336" s="14" t="s">
        <v>80</v>
      </c>
      <c r="AW336" s="14" t="s">
        <v>35</v>
      </c>
      <c r="AX336" s="14" t="s">
        <v>73</v>
      </c>
      <c r="AY336" s="239" t="s">
        <v>116</v>
      </c>
    </row>
    <row r="337" s="15" customFormat="1">
      <c r="A337" s="15"/>
      <c r="B337" s="240"/>
      <c r="C337" s="241"/>
      <c r="D337" s="220" t="s">
        <v>156</v>
      </c>
      <c r="E337" s="242" t="s">
        <v>19</v>
      </c>
      <c r="F337" s="243" t="s">
        <v>159</v>
      </c>
      <c r="G337" s="241"/>
      <c r="H337" s="244">
        <v>37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50" t="s">
        <v>156</v>
      </c>
      <c r="AU337" s="250" t="s">
        <v>80</v>
      </c>
      <c r="AV337" s="15" t="s">
        <v>123</v>
      </c>
      <c r="AW337" s="15" t="s">
        <v>35</v>
      </c>
      <c r="AX337" s="15" t="s">
        <v>78</v>
      </c>
      <c r="AY337" s="250" t="s">
        <v>116</v>
      </c>
    </row>
    <row r="338" s="2" customFormat="1" ht="16.5" customHeight="1">
      <c r="A338" s="41"/>
      <c r="B338" s="42"/>
      <c r="C338" s="252" t="s">
        <v>465</v>
      </c>
      <c r="D338" s="252" t="s">
        <v>236</v>
      </c>
      <c r="E338" s="253" t="s">
        <v>466</v>
      </c>
      <c r="F338" s="254" t="s">
        <v>467</v>
      </c>
      <c r="G338" s="255" t="s">
        <v>298</v>
      </c>
      <c r="H338" s="256">
        <v>37</v>
      </c>
      <c r="I338" s="257"/>
      <c r="J338" s="258">
        <f>ROUND(I338*H338,2)</f>
        <v>0</v>
      </c>
      <c r="K338" s="254" t="s">
        <v>122</v>
      </c>
      <c r="L338" s="259"/>
      <c r="M338" s="260" t="s">
        <v>19</v>
      </c>
      <c r="N338" s="261" t="s">
        <v>44</v>
      </c>
      <c r="O338" s="87"/>
      <c r="P338" s="209">
        <f>O338*H338</f>
        <v>0</v>
      </c>
      <c r="Q338" s="209">
        <v>0.046199999999999998</v>
      </c>
      <c r="R338" s="209">
        <f>Q338*H338</f>
        <v>1.7094</v>
      </c>
      <c r="S338" s="209">
        <v>0</v>
      </c>
      <c r="T338" s="210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1" t="s">
        <v>160</v>
      </c>
      <c r="AT338" s="211" t="s">
        <v>236</v>
      </c>
      <c r="AU338" s="211" t="s">
        <v>80</v>
      </c>
      <c r="AY338" s="20" t="s">
        <v>116</v>
      </c>
      <c r="BE338" s="212">
        <f>IF(N338="základní",J338,0)</f>
        <v>0</v>
      </c>
      <c r="BF338" s="212">
        <f>IF(N338="snížená",J338,0)</f>
        <v>0</v>
      </c>
      <c r="BG338" s="212">
        <f>IF(N338="zákl. přenesená",J338,0)</f>
        <v>0</v>
      </c>
      <c r="BH338" s="212">
        <f>IF(N338="sníž. přenesená",J338,0)</f>
        <v>0</v>
      </c>
      <c r="BI338" s="212">
        <f>IF(N338="nulová",J338,0)</f>
        <v>0</v>
      </c>
      <c r="BJ338" s="20" t="s">
        <v>78</v>
      </c>
      <c r="BK338" s="212">
        <f>ROUND(I338*H338,2)</f>
        <v>0</v>
      </c>
      <c r="BL338" s="20" t="s">
        <v>123</v>
      </c>
      <c r="BM338" s="211" t="s">
        <v>468</v>
      </c>
    </row>
    <row r="339" s="14" customFormat="1">
      <c r="A339" s="14"/>
      <c r="B339" s="229"/>
      <c r="C339" s="230"/>
      <c r="D339" s="220" t="s">
        <v>156</v>
      </c>
      <c r="E339" s="231" t="s">
        <v>19</v>
      </c>
      <c r="F339" s="232" t="s">
        <v>459</v>
      </c>
      <c r="G339" s="230"/>
      <c r="H339" s="233">
        <v>21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39" t="s">
        <v>156</v>
      </c>
      <c r="AU339" s="239" t="s">
        <v>80</v>
      </c>
      <c r="AV339" s="14" t="s">
        <v>80</v>
      </c>
      <c r="AW339" s="14" t="s">
        <v>35</v>
      </c>
      <c r="AX339" s="14" t="s">
        <v>73</v>
      </c>
      <c r="AY339" s="239" t="s">
        <v>116</v>
      </c>
    </row>
    <row r="340" s="14" customFormat="1">
      <c r="A340" s="14"/>
      <c r="B340" s="229"/>
      <c r="C340" s="230"/>
      <c r="D340" s="220" t="s">
        <v>156</v>
      </c>
      <c r="E340" s="231" t="s">
        <v>19</v>
      </c>
      <c r="F340" s="232" t="s">
        <v>460</v>
      </c>
      <c r="G340" s="230"/>
      <c r="H340" s="233">
        <v>16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39" t="s">
        <v>156</v>
      </c>
      <c r="AU340" s="239" t="s">
        <v>80</v>
      </c>
      <c r="AV340" s="14" t="s">
        <v>80</v>
      </c>
      <c r="AW340" s="14" t="s">
        <v>35</v>
      </c>
      <c r="AX340" s="14" t="s">
        <v>73</v>
      </c>
      <c r="AY340" s="239" t="s">
        <v>116</v>
      </c>
    </row>
    <row r="341" s="15" customFormat="1">
      <c r="A341" s="15"/>
      <c r="B341" s="240"/>
      <c r="C341" s="241"/>
      <c r="D341" s="220" t="s">
        <v>156</v>
      </c>
      <c r="E341" s="242" t="s">
        <v>19</v>
      </c>
      <c r="F341" s="243" t="s">
        <v>159</v>
      </c>
      <c r="G341" s="241"/>
      <c r="H341" s="244">
        <v>37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0" t="s">
        <v>156</v>
      </c>
      <c r="AU341" s="250" t="s">
        <v>80</v>
      </c>
      <c r="AV341" s="15" t="s">
        <v>123</v>
      </c>
      <c r="AW341" s="15" t="s">
        <v>35</v>
      </c>
      <c r="AX341" s="15" t="s">
        <v>78</v>
      </c>
      <c r="AY341" s="250" t="s">
        <v>116</v>
      </c>
    </row>
    <row r="342" s="2" customFormat="1" ht="90" customHeight="1">
      <c r="A342" s="41"/>
      <c r="B342" s="42"/>
      <c r="C342" s="200" t="s">
        <v>469</v>
      </c>
      <c r="D342" s="200" t="s">
        <v>118</v>
      </c>
      <c r="E342" s="201" t="s">
        <v>470</v>
      </c>
      <c r="F342" s="202" t="s">
        <v>471</v>
      </c>
      <c r="G342" s="203" t="s">
        <v>298</v>
      </c>
      <c r="H342" s="204">
        <v>40</v>
      </c>
      <c r="I342" s="205"/>
      <c r="J342" s="206">
        <f>ROUND(I342*H342,2)</f>
        <v>0</v>
      </c>
      <c r="K342" s="202" t="s">
        <v>122</v>
      </c>
      <c r="L342" s="47"/>
      <c r="M342" s="207" t="s">
        <v>19</v>
      </c>
      <c r="N342" s="208" t="s">
        <v>44</v>
      </c>
      <c r="O342" s="87"/>
      <c r="P342" s="209">
        <f>O342*H342</f>
        <v>0</v>
      </c>
      <c r="Q342" s="209">
        <v>0</v>
      </c>
      <c r="R342" s="209">
        <f>Q342*H342</f>
        <v>0</v>
      </c>
      <c r="S342" s="209">
        <v>0.32400000000000001</v>
      </c>
      <c r="T342" s="210">
        <f>S342*H342</f>
        <v>12.960000000000001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1" t="s">
        <v>123</v>
      </c>
      <c r="AT342" s="211" t="s">
        <v>118</v>
      </c>
      <c r="AU342" s="211" t="s">
        <v>80</v>
      </c>
      <c r="AY342" s="20" t="s">
        <v>116</v>
      </c>
      <c r="BE342" s="212">
        <f>IF(N342="základní",J342,0)</f>
        <v>0</v>
      </c>
      <c r="BF342" s="212">
        <f>IF(N342="snížená",J342,0)</f>
        <v>0</v>
      </c>
      <c r="BG342" s="212">
        <f>IF(N342="zákl. přenesená",J342,0)</f>
        <v>0</v>
      </c>
      <c r="BH342" s="212">
        <f>IF(N342="sníž. přenesená",J342,0)</f>
        <v>0</v>
      </c>
      <c r="BI342" s="212">
        <f>IF(N342="nulová",J342,0)</f>
        <v>0</v>
      </c>
      <c r="BJ342" s="20" t="s">
        <v>78</v>
      </c>
      <c r="BK342" s="212">
        <f>ROUND(I342*H342,2)</f>
        <v>0</v>
      </c>
      <c r="BL342" s="20" t="s">
        <v>123</v>
      </c>
      <c r="BM342" s="211" t="s">
        <v>472</v>
      </c>
    </row>
    <row r="343" s="2" customFormat="1">
      <c r="A343" s="41"/>
      <c r="B343" s="42"/>
      <c r="C343" s="43"/>
      <c r="D343" s="213" t="s">
        <v>125</v>
      </c>
      <c r="E343" s="43"/>
      <c r="F343" s="214" t="s">
        <v>473</v>
      </c>
      <c r="G343" s="43"/>
      <c r="H343" s="43"/>
      <c r="I343" s="215"/>
      <c r="J343" s="43"/>
      <c r="K343" s="43"/>
      <c r="L343" s="47"/>
      <c r="M343" s="216"/>
      <c r="N343" s="217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125</v>
      </c>
      <c r="AU343" s="20" t="s">
        <v>80</v>
      </c>
    </row>
    <row r="344" s="14" customFormat="1">
      <c r="A344" s="14"/>
      <c r="B344" s="229"/>
      <c r="C344" s="230"/>
      <c r="D344" s="220" t="s">
        <v>156</v>
      </c>
      <c r="E344" s="231" t="s">
        <v>19</v>
      </c>
      <c r="F344" s="232" t="s">
        <v>474</v>
      </c>
      <c r="G344" s="230"/>
      <c r="H344" s="233">
        <v>20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39" t="s">
        <v>156</v>
      </c>
      <c r="AU344" s="239" t="s">
        <v>80</v>
      </c>
      <c r="AV344" s="14" t="s">
        <v>80</v>
      </c>
      <c r="AW344" s="14" t="s">
        <v>35</v>
      </c>
      <c r="AX344" s="14" t="s">
        <v>73</v>
      </c>
      <c r="AY344" s="239" t="s">
        <v>116</v>
      </c>
    </row>
    <row r="345" s="14" customFormat="1">
      <c r="A345" s="14"/>
      <c r="B345" s="229"/>
      <c r="C345" s="230"/>
      <c r="D345" s="220" t="s">
        <v>156</v>
      </c>
      <c r="E345" s="231" t="s">
        <v>19</v>
      </c>
      <c r="F345" s="232" t="s">
        <v>475</v>
      </c>
      <c r="G345" s="230"/>
      <c r="H345" s="233">
        <v>20</v>
      </c>
      <c r="I345" s="234"/>
      <c r="J345" s="230"/>
      <c r="K345" s="230"/>
      <c r="L345" s="235"/>
      <c r="M345" s="236"/>
      <c r="N345" s="237"/>
      <c r="O345" s="237"/>
      <c r="P345" s="237"/>
      <c r="Q345" s="237"/>
      <c r="R345" s="237"/>
      <c r="S345" s="237"/>
      <c r="T345" s="23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39" t="s">
        <v>156</v>
      </c>
      <c r="AU345" s="239" t="s">
        <v>80</v>
      </c>
      <c r="AV345" s="14" t="s">
        <v>80</v>
      </c>
      <c r="AW345" s="14" t="s">
        <v>35</v>
      </c>
      <c r="AX345" s="14" t="s">
        <v>73</v>
      </c>
      <c r="AY345" s="239" t="s">
        <v>116</v>
      </c>
    </row>
    <row r="346" s="15" customFormat="1">
      <c r="A346" s="15"/>
      <c r="B346" s="240"/>
      <c r="C346" s="241"/>
      <c r="D346" s="220" t="s">
        <v>156</v>
      </c>
      <c r="E346" s="242" t="s">
        <v>19</v>
      </c>
      <c r="F346" s="243" t="s">
        <v>159</v>
      </c>
      <c r="G346" s="241"/>
      <c r="H346" s="244">
        <v>40</v>
      </c>
      <c r="I346" s="245"/>
      <c r="J346" s="241"/>
      <c r="K346" s="241"/>
      <c r="L346" s="246"/>
      <c r="M346" s="247"/>
      <c r="N346" s="248"/>
      <c r="O346" s="248"/>
      <c r="P346" s="248"/>
      <c r="Q346" s="248"/>
      <c r="R346" s="248"/>
      <c r="S346" s="248"/>
      <c r="T346" s="24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50" t="s">
        <v>156</v>
      </c>
      <c r="AU346" s="250" t="s">
        <v>80</v>
      </c>
      <c r="AV346" s="15" t="s">
        <v>123</v>
      </c>
      <c r="AW346" s="15" t="s">
        <v>35</v>
      </c>
      <c r="AX346" s="15" t="s">
        <v>78</v>
      </c>
      <c r="AY346" s="250" t="s">
        <v>116</v>
      </c>
    </row>
    <row r="347" s="12" customFormat="1" ht="22.8" customHeight="1">
      <c r="A347" s="12"/>
      <c r="B347" s="184"/>
      <c r="C347" s="185"/>
      <c r="D347" s="186" t="s">
        <v>72</v>
      </c>
      <c r="E347" s="198" t="s">
        <v>476</v>
      </c>
      <c r="F347" s="198" t="s">
        <v>477</v>
      </c>
      <c r="G347" s="185"/>
      <c r="H347" s="185"/>
      <c r="I347" s="188"/>
      <c r="J347" s="199">
        <f>BK347</f>
        <v>0</v>
      </c>
      <c r="K347" s="185"/>
      <c r="L347" s="190"/>
      <c r="M347" s="191"/>
      <c r="N347" s="192"/>
      <c r="O347" s="192"/>
      <c r="P347" s="193">
        <f>SUM(P348:P351)</f>
        <v>0</v>
      </c>
      <c r="Q347" s="192"/>
      <c r="R347" s="193">
        <f>SUM(R348:R351)</f>
        <v>0</v>
      </c>
      <c r="S347" s="192"/>
      <c r="T347" s="194">
        <f>SUM(T348:T351)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95" t="s">
        <v>78</v>
      </c>
      <c r="AT347" s="196" t="s">
        <v>72</v>
      </c>
      <c r="AU347" s="196" t="s">
        <v>78</v>
      </c>
      <c r="AY347" s="195" t="s">
        <v>116</v>
      </c>
      <c r="BK347" s="197">
        <f>SUM(BK348:BK351)</f>
        <v>0</v>
      </c>
    </row>
    <row r="348" s="2" customFormat="1" ht="44.25" customHeight="1">
      <c r="A348" s="41"/>
      <c r="B348" s="42"/>
      <c r="C348" s="200" t="s">
        <v>478</v>
      </c>
      <c r="D348" s="200" t="s">
        <v>118</v>
      </c>
      <c r="E348" s="201" t="s">
        <v>479</v>
      </c>
      <c r="F348" s="202" t="s">
        <v>480</v>
      </c>
      <c r="G348" s="203" t="s">
        <v>199</v>
      </c>
      <c r="H348" s="204">
        <v>2739.078</v>
      </c>
      <c r="I348" s="205"/>
      <c r="J348" s="206">
        <f>ROUND(I348*H348,2)</f>
        <v>0</v>
      </c>
      <c r="K348" s="202" t="s">
        <v>122</v>
      </c>
      <c r="L348" s="47"/>
      <c r="M348" s="207" t="s">
        <v>19</v>
      </c>
      <c r="N348" s="208" t="s">
        <v>44</v>
      </c>
      <c r="O348" s="87"/>
      <c r="P348" s="209">
        <f>O348*H348</f>
        <v>0</v>
      </c>
      <c r="Q348" s="209">
        <v>0</v>
      </c>
      <c r="R348" s="209">
        <f>Q348*H348</f>
        <v>0</v>
      </c>
      <c r="S348" s="209">
        <v>0</v>
      </c>
      <c r="T348" s="210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1" t="s">
        <v>123</v>
      </c>
      <c r="AT348" s="211" t="s">
        <v>118</v>
      </c>
      <c r="AU348" s="211" t="s">
        <v>80</v>
      </c>
      <c r="AY348" s="20" t="s">
        <v>116</v>
      </c>
      <c r="BE348" s="212">
        <f>IF(N348="základní",J348,0)</f>
        <v>0</v>
      </c>
      <c r="BF348" s="212">
        <f>IF(N348="snížená",J348,0)</f>
        <v>0</v>
      </c>
      <c r="BG348" s="212">
        <f>IF(N348="zákl. přenesená",J348,0)</f>
        <v>0</v>
      </c>
      <c r="BH348" s="212">
        <f>IF(N348="sníž. přenesená",J348,0)</f>
        <v>0</v>
      </c>
      <c r="BI348" s="212">
        <f>IF(N348="nulová",J348,0)</f>
        <v>0</v>
      </c>
      <c r="BJ348" s="20" t="s">
        <v>78</v>
      </c>
      <c r="BK348" s="212">
        <f>ROUND(I348*H348,2)</f>
        <v>0</v>
      </c>
      <c r="BL348" s="20" t="s">
        <v>123</v>
      </c>
      <c r="BM348" s="211" t="s">
        <v>481</v>
      </c>
    </row>
    <row r="349" s="2" customFormat="1">
      <c r="A349" s="41"/>
      <c r="B349" s="42"/>
      <c r="C349" s="43"/>
      <c r="D349" s="213" t="s">
        <v>125</v>
      </c>
      <c r="E349" s="43"/>
      <c r="F349" s="214" t="s">
        <v>482</v>
      </c>
      <c r="G349" s="43"/>
      <c r="H349" s="43"/>
      <c r="I349" s="215"/>
      <c r="J349" s="43"/>
      <c r="K349" s="43"/>
      <c r="L349" s="47"/>
      <c r="M349" s="216"/>
      <c r="N349" s="217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125</v>
      </c>
      <c r="AU349" s="20" t="s">
        <v>80</v>
      </c>
    </row>
    <row r="350" s="2" customFormat="1" ht="62.7" customHeight="1">
      <c r="A350" s="41"/>
      <c r="B350" s="42"/>
      <c r="C350" s="200" t="s">
        <v>483</v>
      </c>
      <c r="D350" s="200" t="s">
        <v>118</v>
      </c>
      <c r="E350" s="201" t="s">
        <v>484</v>
      </c>
      <c r="F350" s="202" t="s">
        <v>485</v>
      </c>
      <c r="G350" s="203" t="s">
        <v>199</v>
      </c>
      <c r="H350" s="204">
        <v>2739.078</v>
      </c>
      <c r="I350" s="205"/>
      <c r="J350" s="206">
        <f>ROUND(I350*H350,2)</f>
        <v>0</v>
      </c>
      <c r="K350" s="202" t="s">
        <v>122</v>
      </c>
      <c r="L350" s="47"/>
      <c r="M350" s="207" t="s">
        <v>19</v>
      </c>
      <c r="N350" s="208" t="s">
        <v>44</v>
      </c>
      <c r="O350" s="87"/>
      <c r="P350" s="209">
        <f>O350*H350</f>
        <v>0</v>
      </c>
      <c r="Q350" s="209">
        <v>0</v>
      </c>
      <c r="R350" s="209">
        <f>Q350*H350</f>
        <v>0</v>
      </c>
      <c r="S350" s="209">
        <v>0</v>
      </c>
      <c r="T350" s="210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1" t="s">
        <v>123</v>
      </c>
      <c r="AT350" s="211" t="s">
        <v>118</v>
      </c>
      <c r="AU350" s="211" t="s">
        <v>80</v>
      </c>
      <c r="AY350" s="20" t="s">
        <v>116</v>
      </c>
      <c r="BE350" s="212">
        <f>IF(N350="základní",J350,0)</f>
        <v>0</v>
      </c>
      <c r="BF350" s="212">
        <f>IF(N350="snížená",J350,0)</f>
        <v>0</v>
      </c>
      <c r="BG350" s="212">
        <f>IF(N350="zákl. přenesená",J350,0)</f>
        <v>0</v>
      </c>
      <c r="BH350" s="212">
        <f>IF(N350="sníž. přenesená",J350,0)</f>
        <v>0</v>
      </c>
      <c r="BI350" s="212">
        <f>IF(N350="nulová",J350,0)</f>
        <v>0</v>
      </c>
      <c r="BJ350" s="20" t="s">
        <v>78</v>
      </c>
      <c r="BK350" s="212">
        <f>ROUND(I350*H350,2)</f>
        <v>0</v>
      </c>
      <c r="BL350" s="20" t="s">
        <v>123</v>
      </c>
      <c r="BM350" s="211" t="s">
        <v>486</v>
      </c>
    </row>
    <row r="351" s="2" customFormat="1">
      <c r="A351" s="41"/>
      <c r="B351" s="42"/>
      <c r="C351" s="43"/>
      <c r="D351" s="213" t="s">
        <v>125</v>
      </c>
      <c r="E351" s="43"/>
      <c r="F351" s="214" t="s">
        <v>487</v>
      </c>
      <c r="G351" s="43"/>
      <c r="H351" s="43"/>
      <c r="I351" s="215"/>
      <c r="J351" s="43"/>
      <c r="K351" s="43"/>
      <c r="L351" s="47"/>
      <c r="M351" s="216"/>
      <c r="N351" s="217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125</v>
      </c>
      <c r="AU351" s="20" t="s">
        <v>80</v>
      </c>
    </row>
    <row r="352" s="12" customFormat="1" ht="22.8" customHeight="1">
      <c r="A352" s="12"/>
      <c r="B352" s="184"/>
      <c r="C352" s="185"/>
      <c r="D352" s="186" t="s">
        <v>72</v>
      </c>
      <c r="E352" s="198" t="s">
        <v>488</v>
      </c>
      <c r="F352" s="198" t="s">
        <v>489</v>
      </c>
      <c r="G352" s="185"/>
      <c r="H352" s="185"/>
      <c r="I352" s="188"/>
      <c r="J352" s="199">
        <f>BK352</f>
        <v>0</v>
      </c>
      <c r="K352" s="185"/>
      <c r="L352" s="190"/>
      <c r="M352" s="191"/>
      <c r="N352" s="192"/>
      <c r="O352" s="192"/>
      <c r="P352" s="193">
        <f>P353+P363+P372+P375</f>
        <v>0</v>
      </c>
      <c r="Q352" s="192"/>
      <c r="R352" s="193">
        <f>R353+R363+R372+R375</f>
        <v>0</v>
      </c>
      <c r="S352" s="192"/>
      <c r="T352" s="194">
        <f>T353+T363+T372+T375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95" t="s">
        <v>141</v>
      </c>
      <c r="AT352" s="196" t="s">
        <v>72</v>
      </c>
      <c r="AU352" s="196" t="s">
        <v>78</v>
      </c>
      <c r="AY352" s="195" t="s">
        <v>116</v>
      </c>
      <c r="BK352" s="197">
        <f>BK353+BK363+BK372+BK375</f>
        <v>0</v>
      </c>
    </row>
    <row r="353" s="12" customFormat="1" ht="20.88" customHeight="1">
      <c r="A353" s="12"/>
      <c r="B353" s="184"/>
      <c r="C353" s="185"/>
      <c r="D353" s="186" t="s">
        <v>72</v>
      </c>
      <c r="E353" s="198" t="s">
        <v>490</v>
      </c>
      <c r="F353" s="198" t="s">
        <v>491</v>
      </c>
      <c r="G353" s="185"/>
      <c r="H353" s="185"/>
      <c r="I353" s="188"/>
      <c r="J353" s="199">
        <f>BK353</f>
        <v>0</v>
      </c>
      <c r="K353" s="185"/>
      <c r="L353" s="190"/>
      <c r="M353" s="191"/>
      <c r="N353" s="192"/>
      <c r="O353" s="192"/>
      <c r="P353" s="193">
        <f>SUM(P354:P362)</f>
        <v>0</v>
      </c>
      <c r="Q353" s="192"/>
      <c r="R353" s="193">
        <f>SUM(R354:R362)</f>
        <v>0</v>
      </c>
      <c r="S353" s="192"/>
      <c r="T353" s="194">
        <f>SUM(T354:T362)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195" t="s">
        <v>141</v>
      </c>
      <c r="AT353" s="196" t="s">
        <v>72</v>
      </c>
      <c r="AU353" s="196" t="s">
        <v>80</v>
      </c>
      <c r="AY353" s="195" t="s">
        <v>116</v>
      </c>
      <c r="BK353" s="197">
        <f>SUM(BK354:BK362)</f>
        <v>0</v>
      </c>
    </row>
    <row r="354" s="2" customFormat="1" ht="16.5" customHeight="1">
      <c r="A354" s="41"/>
      <c r="B354" s="42"/>
      <c r="C354" s="200" t="s">
        <v>492</v>
      </c>
      <c r="D354" s="200" t="s">
        <v>118</v>
      </c>
      <c r="E354" s="201" t="s">
        <v>493</v>
      </c>
      <c r="F354" s="202" t="s">
        <v>494</v>
      </c>
      <c r="G354" s="203" t="s">
        <v>495</v>
      </c>
      <c r="H354" s="204">
        <v>1</v>
      </c>
      <c r="I354" s="205"/>
      <c r="J354" s="206">
        <f>ROUND(I354*H354,2)</f>
        <v>0</v>
      </c>
      <c r="K354" s="202" t="s">
        <v>19</v>
      </c>
      <c r="L354" s="47"/>
      <c r="M354" s="207" t="s">
        <v>19</v>
      </c>
      <c r="N354" s="208" t="s">
        <v>44</v>
      </c>
      <c r="O354" s="87"/>
      <c r="P354" s="209">
        <f>O354*H354</f>
        <v>0</v>
      </c>
      <c r="Q354" s="209">
        <v>0</v>
      </c>
      <c r="R354" s="209">
        <f>Q354*H354</f>
        <v>0</v>
      </c>
      <c r="S354" s="209">
        <v>0</v>
      </c>
      <c r="T354" s="210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1" t="s">
        <v>496</v>
      </c>
      <c r="AT354" s="211" t="s">
        <v>118</v>
      </c>
      <c r="AU354" s="211" t="s">
        <v>132</v>
      </c>
      <c r="AY354" s="20" t="s">
        <v>116</v>
      </c>
      <c r="BE354" s="212">
        <f>IF(N354="základní",J354,0)</f>
        <v>0</v>
      </c>
      <c r="BF354" s="212">
        <f>IF(N354="snížená",J354,0)</f>
        <v>0</v>
      </c>
      <c r="BG354" s="212">
        <f>IF(N354="zákl. přenesená",J354,0)</f>
        <v>0</v>
      </c>
      <c r="BH354" s="212">
        <f>IF(N354="sníž. přenesená",J354,0)</f>
        <v>0</v>
      </c>
      <c r="BI354" s="212">
        <f>IF(N354="nulová",J354,0)</f>
        <v>0</v>
      </c>
      <c r="BJ354" s="20" t="s">
        <v>78</v>
      </c>
      <c r="BK354" s="212">
        <f>ROUND(I354*H354,2)</f>
        <v>0</v>
      </c>
      <c r="BL354" s="20" t="s">
        <v>496</v>
      </c>
      <c r="BM354" s="211" t="s">
        <v>497</v>
      </c>
    </row>
    <row r="355" s="2" customFormat="1">
      <c r="A355" s="41"/>
      <c r="B355" s="42"/>
      <c r="C355" s="43"/>
      <c r="D355" s="220" t="s">
        <v>166</v>
      </c>
      <c r="E355" s="43"/>
      <c r="F355" s="251" t="s">
        <v>498</v>
      </c>
      <c r="G355" s="43"/>
      <c r="H355" s="43"/>
      <c r="I355" s="215"/>
      <c r="J355" s="43"/>
      <c r="K355" s="43"/>
      <c r="L355" s="47"/>
      <c r="M355" s="216"/>
      <c r="N355" s="217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166</v>
      </c>
      <c r="AU355" s="20" t="s">
        <v>132</v>
      </c>
    </row>
    <row r="356" s="2" customFormat="1" ht="16.5" customHeight="1">
      <c r="A356" s="41"/>
      <c r="B356" s="42"/>
      <c r="C356" s="200" t="s">
        <v>499</v>
      </c>
      <c r="D356" s="200" t="s">
        <v>118</v>
      </c>
      <c r="E356" s="201" t="s">
        <v>500</v>
      </c>
      <c r="F356" s="202" t="s">
        <v>501</v>
      </c>
      <c r="G356" s="203" t="s">
        <v>495</v>
      </c>
      <c r="H356" s="204">
        <v>1</v>
      </c>
      <c r="I356" s="205"/>
      <c r="J356" s="206">
        <f>ROUND(I356*H356,2)</f>
        <v>0</v>
      </c>
      <c r="K356" s="202" t="s">
        <v>19</v>
      </c>
      <c r="L356" s="47"/>
      <c r="M356" s="207" t="s">
        <v>19</v>
      </c>
      <c r="N356" s="208" t="s">
        <v>44</v>
      </c>
      <c r="O356" s="87"/>
      <c r="P356" s="209">
        <f>O356*H356</f>
        <v>0</v>
      </c>
      <c r="Q356" s="209">
        <v>0</v>
      </c>
      <c r="R356" s="209">
        <f>Q356*H356</f>
        <v>0</v>
      </c>
      <c r="S356" s="209">
        <v>0</v>
      </c>
      <c r="T356" s="210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1" t="s">
        <v>496</v>
      </c>
      <c r="AT356" s="211" t="s">
        <v>118</v>
      </c>
      <c r="AU356" s="211" t="s">
        <v>132</v>
      </c>
      <c r="AY356" s="20" t="s">
        <v>116</v>
      </c>
      <c r="BE356" s="212">
        <f>IF(N356="základní",J356,0)</f>
        <v>0</v>
      </c>
      <c r="BF356" s="212">
        <f>IF(N356="snížená",J356,0)</f>
        <v>0</v>
      </c>
      <c r="BG356" s="212">
        <f>IF(N356="zákl. přenesená",J356,0)</f>
        <v>0</v>
      </c>
      <c r="BH356" s="212">
        <f>IF(N356="sníž. přenesená",J356,0)</f>
        <v>0</v>
      </c>
      <c r="BI356" s="212">
        <f>IF(N356="nulová",J356,0)</f>
        <v>0</v>
      </c>
      <c r="BJ356" s="20" t="s">
        <v>78</v>
      </c>
      <c r="BK356" s="212">
        <f>ROUND(I356*H356,2)</f>
        <v>0</v>
      </c>
      <c r="BL356" s="20" t="s">
        <v>496</v>
      </c>
      <c r="BM356" s="211" t="s">
        <v>502</v>
      </c>
    </row>
    <row r="357" s="2" customFormat="1" ht="16.5" customHeight="1">
      <c r="A357" s="41"/>
      <c r="B357" s="42"/>
      <c r="C357" s="200" t="s">
        <v>503</v>
      </c>
      <c r="D357" s="200" t="s">
        <v>118</v>
      </c>
      <c r="E357" s="201" t="s">
        <v>504</v>
      </c>
      <c r="F357" s="202" t="s">
        <v>505</v>
      </c>
      <c r="G357" s="203" t="s">
        <v>495</v>
      </c>
      <c r="H357" s="204">
        <v>1</v>
      </c>
      <c r="I357" s="205"/>
      <c r="J357" s="206">
        <f>ROUND(I357*H357,2)</f>
        <v>0</v>
      </c>
      <c r="K357" s="202" t="s">
        <v>19</v>
      </c>
      <c r="L357" s="47"/>
      <c r="M357" s="207" t="s">
        <v>19</v>
      </c>
      <c r="N357" s="208" t="s">
        <v>44</v>
      </c>
      <c r="O357" s="87"/>
      <c r="P357" s="209">
        <f>O357*H357</f>
        <v>0</v>
      </c>
      <c r="Q357" s="209">
        <v>0</v>
      </c>
      <c r="R357" s="209">
        <f>Q357*H357</f>
        <v>0</v>
      </c>
      <c r="S357" s="209">
        <v>0</v>
      </c>
      <c r="T357" s="210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1" t="s">
        <v>496</v>
      </c>
      <c r="AT357" s="211" t="s">
        <v>118</v>
      </c>
      <c r="AU357" s="211" t="s">
        <v>132</v>
      </c>
      <c r="AY357" s="20" t="s">
        <v>116</v>
      </c>
      <c r="BE357" s="212">
        <f>IF(N357="základní",J357,0)</f>
        <v>0</v>
      </c>
      <c r="BF357" s="212">
        <f>IF(N357="snížená",J357,0)</f>
        <v>0</v>
      </c>
      <c r="BG357" s="212">
        <f>IF(N357="zákl. přenesená",J357,0)</f>
        <v>0</v>
      </c>
      <c r="BH357" s="212">
        <f>IF(N357="sníž. přenesená",J357,0)</f>
        <v>0</v>
      </c>
      <c r="BI357" s="212">
        <f>IF(N357="nulová",J357,0)</f>
        <v>0</v>
      </c>
      <c r="BJ357" s="20" t="s">
        <v>78</v>
      </c>
      <c r="BK357" s="212">
        <f>ROUND(I357*H357,2)</f>
        <v>0</v>
      </c>
      <c r="BL357" s="20" t="s">
        <v>496</v>
      </c>
      <c r="BM357" s="211" t="s">
        <v>506</v>
      </c>
    </row>
    <row r="358" s="2" customFormat="1">
      <c r="A358" s="41"/>
      <c r="B358" s="42"/>
      <c r="C358" s="43"/>
      <c r="D358" s="220" t="s">
        <v>166</v>
      </c>
      <c r="E358" s="43"/>
      <c r="F358" s="251" t="s">
        <v>507</v>
      </c>
      <c r="G358" s="43"/>
      <c r="H358" s="43"/>
      <c r="I358" s="215"/>
      <c r="J358" s="43"/>
      <c r="K358" s="43"/>
      <c r="L358" s="47"/>
      <c r="M358" s="216"/>
      <c r="N358" s="217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166</v>
      </c>
      <c r="AU358" s="20" t="s">
        <v>132</v>
      </c>
    </row>
    <row r="359" s="2" customFormat="1" ht="16.5" customHeight="1">
      <c r="A359" s="41"/>
      <c r="B359" s="42"/>
      <c r="C359" s="200" t="s">
        <v>508</v>
      </c>
      <c r="D359" s="200" t="s">
        <v>118</v>
      </c>
      <c r="E359" s="201" t="s">
        <v>509</v>
      </c>
      <c r="F359" s="202" t="s">
        <v>510</v>
      </c>
      <c r="G359" s="203" t="s">
        <v>495</v>
      </c>
      <c r="H359" s="204">
        <v>1</v>
      </c>
      <c r="I359" s="205"/>
      <c r="J359" s="206">
        <f>ROUND(I359*H359,2)</f>
        <v>0</v>
      </c>
      <c r="K359" s="202" t="s">
        <v>19</v>
      </c>
      <c r="L359" s="47"/>
      <c r="M359" s="207" t="s">
        <v>19</v>
      </c>
      <c r="N359" s="208" t="s">
        <v>44</v>
      </c>
      <c r="O359" s="87"/>
      <c r="P359" s="209">
        <f>O359*H359</f>
        <v>0</v>
      </c>
      <c r="Q359" s="209">
        <v>0</v>
      </c>
      <c r="R359" s="209">
        <f>Q359*H359</f>
        <v>0</v>
      </c>
      <c r="S359" s="209">
        <v>0</v>
      </c>
      <c r="T359" s="210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1" t="s">
        <v>496</v>
      </c>
      <c r="AT359" s="211" t="s">
        <v>118</v>
      </c>
      <c r="AU359" s="211" t="s">
        <v>132</v>
      </c>
      <c r="AY359" s="20" t="s">
        <v>116</v>
      </c>
      <c r="BE359" s="212">
        <f>IF(N359="základní",J359,0)</f>
        <v>0</v>
      </c>
      <c r="BF359" s="212">
        <f>IF(N359="snížená",J359,0)</f>
        <v>0</v>
      </c>
      <c r="BG359" s="212">
        <f>IF(N359="zákl. přenesená",J359,0)</f>
        <v>0</v>
      </c>
      <c r="BH359" s="212">
        <f>IF(N359="sníž. přenesená",J359,0)</f>
        <v>0</v>
      </c>
      <c r="BI359" s="212">
        <f>IF(N359="nulová",J359,0)</f>
        <v>0</v>
      </c>
      <c r="BJ359" s="20" t="s">
        <v>78</v>
      </c>
      <c r="BK359" s="212">
        <f>ROUND(I359*H359,2)</f>
        <v>0</v>
      </c>
      <c r="BL359" s="20" t="s">
        <v>496</v>
      </c>
      <c r="BM359" s="211" t="s">
        <v>511</v>
      </c>
    </row>
    <row r="360" s="2" customFormat="1">
      <c r="A360" s="41"/>
      <c r="B360" s="42"/>
      <c r="C360" s="43"/>
      <c r="D360" s="220" t="s">
        <v>166</v>
      </c>
      <c r="E360" s="43"/>
      <c r="F360" s="251" t="s">
        <v>512</v>
      </c>
      <c r="G360" s="43"/>
      <c r="H360" s="43"/>
      <c r="I360" s="215"/>
      <c r="J360" s="43"/>
      <c r="K360" s="43"/>
      <c r="L360" s="47"/>
      <c r="M360" s="216"/>
      <c r="N360" s="217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166</v>
      </c>
      <c r="AU360" s="20" t="s">
        <v>132</v>
      </c>
    </row>
    <row r="361" s="2" customFormat="1" ht="16.5" customHeight="1">
      <c r="A361" s="41"/>
      <c r="B361" s="42"/>
      <c r="C361" s="200" t="s">
        <v>513</v>
      </c>
      <c r="D361" s="200" t="s">
        <v>118</v>
      </c>
      <c r="E361" s="201" t="s">
        <v>514</v>
      </c>
      <c r="F361" s="202" t="s">
        <v>515</v>
      </c>
      <c r="G361" s="203" t="s">
        <v>495</v>
      </c>
      <c r="H361" s="204">
        <v>1</v>
      </c>
      <c r="I361" s="205"/>
      <c r="J361" s="206">
        <f>ROUND(I361*H361,2)</f>
        <v>0</v>
      </c>
      <c r="K361" s="202" t="s">
        <v>19</v>
      </c>
      <c r="L361" s="47"/>
      <c r="M361" s="207" t="s">
        <v>19</v>
      </c>
      <c r="N361" s="208" t="s">
        <v>44</v>
      </c>
      <c r="O361" s="87"/>
      <c r="P361" s="209">
        <f>O361*H361</f>
        <v>0</v>
      </c>
      <c r="Q361" s="209">
        <v>0</v>
      </c>
      <c r="R361" s="209">
        <f>Q361*H361</f>
        <v>0</v>
      </c>
      <c r="S361" s="209">
        <v>0</v>
      </c>
      <c r="T361" s="210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1" t="s">
        <v>496</v>
      </c>
      <c r="AT361" s="211" t="s">
        <v>118</v>
      </c>
      <c r="AU361" s="211" t="s">
        <v>132</v>
      </c>
      <c r="AY361" s="20" t="s">
        <v>116</v>
      </c>
      <c r="BE361" s="212">
        <f>IF(N361="základní",J361,0)</f>
        <v>0</v>
      </c>
      <c r="BF361" s="212">
        <f>IF(N361="snížená",J361,0)</f>
        <v>0</v>
      </c>
      <c r="BG361" s="212">
        <f>IF(N361="zákl. přenesená",J361,0)</f>
        <v>0</v>
      </c>
      <c r="BH361" s="212">
        <f>IF(N361="sníž. přenesená",J361,0)</f>
        <v>0</v>
      </c>
      <c r="BI361" s="212">
        <f>IF(N361="nulová",J361,0)</f>
        <v>0</v>
      </c>
      <c r="BJ361" s="20" t="s">
        <v>78</v>
      </c>
      <c r="BK361" s="212">
        <f>ROUND(I361*H361,2)</f>
        <v>0</v>
      </c>
      <c r="BL361" s="20" t="s">
        <v>496</v>
      </c>
      <c r="BM361" s="211" t="s">
        <v>516</v>
      </c>
    </row>
    <row r="362" s="2" customFormat="1">
      <c r="A362" s="41"/>
      <c r="B362" s="42"/>
      <c r="C362" s="43"/>
      <c r="D362" s="220" t="s">
        <v>166</v>
      </c>
      <c r="E362" s="43"/>
      <c r="F362" s="251" t="s">
        <v>517</v>
      </c>
      <c r="G362" s="43"/>
      <c r="H362" s="43"/>
      <c r="I362" s="215"/>
      <c r="J362" s="43"/>
      <c r="K362" s="43"/>
      <c r="L362" s="47"/>
      <c r="M362" s="216"/>
      <c r="N362" s="217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166</v>
      </c>
      <c r="AU362" s="20" t="s">
        <v>132</v>
      </c>
    </row>
    <row r="363" s="12" customFormat="1" ht="20.88" customHeight="1">
      <c r="A363" s="12"/>
      <c r="B363" s="184"/>
      <c r="C363" s="185"/>
      <c r="D363" s="186" t="s">
        <v>72</v>
      </c>
      <c r="E363" s="198" t="s">
        <v>518</v>
      </c>
      <c r="F363" s="198" t="s">
        <v>519</v>
      </c>
      <c r="G363" s="185"/>
      <c r="H363" s="185"/>
      <c r="I363" s="188"/>
      <c r="J363" s="199">
        <f>BK363</f>
        <v>0</v>
      </c>
      <c r="K363" s="185"/>
      <c r="L363" s="190"/>
      <c r="M363" s="191"/>
      <c r="N363" s="192"/>
      <c r="O363" s="192"/>
      <c r="P363" s="193">
        <f>P364+P365+P366</f>
        <v>0</v>
      </c>
      <c r="Q363" s="192"/>
      <c r="R363" s="193">
        <f>R364+R365+R366</f>
        <v>0</v>
      </c>
      <c r="S363" s="192"/>
      <c r="T363" s="194">
        <f>T364+T365+T366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95" t="s">
        <v>141</v>
      </c>
      <c r="AT363" s="196" t="s">
        <v>72</v>
      </c>
      <c r="AU363" s="196" t="s">
        <v>80</v>
      </c>
      <c r="AY363" s="195" t="s">
        <v>116</v>
      </c>
      <c r="BK363" s="197">
        <f>BK364+BK365+BK366</f>
        <v>0</v>
      </c>
    </row>
    <row r="364" s="2" customFormat="1" ht="16.5" customHeight="1">
      <c r="A364" s="41"/>
      <c r="B364" s="42"/>
      <c r="C364" s="200" t="s">
        <v>520</v>
      </c>
      <c r="D364" s="200" t="s">
        <v>118</v>
      </c>
      <c r="E364" s="201" t="s">
        <v>521</v>
      </c>
      <c r="F364" s="202" t="s">
        <v>522</v>
      </c>
      <c r="G364" s="203" t="s">
        <v>495</v>
      </c>
      <c r="H364" s="204">
        <v>1</v>
      </c>
      <c r="I364" s="205"/>
      <c r="J364" s="206">
        <f>ROUND(I364*H364,2)</f>
        <v>0</v>
      </c>
      <c r="K364" s="202" t="s">
        <v>19</v>
      </c>
      <c r="L364" s="47"/>
      <c r="M364" s="207" t="s">
        <v>19</v>
      </c>
      <c r="N364" s="208" t="s">
        <v>44</v>
      </c>
      <c r="O364" s="87"/>
      <c r="P364" s="209">
        <f>O364*H364</f>
        <v>0</v>
      </c>
      <c r="Q364" s="209">
        <v>0</v>
      </c>
      <c r="R364" s="209">
        <f>Q364*H364</f>
        <v>0</v>
      </c>
      <c r="S364" s="209">
        <v>0</v>
      </c>
      <c r="T364" s="210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1" t="s">
        <v>496</v>
      </c>
      <c r="AT364" s="211" t="s">
        <v>118</v>
      </c>
      <c r="AU364" s="211" t="s">
        <v>132</v>
      </c>
      <c r="AY364" s="20" t="s">
        <v>116</v>
      </c>
      <c r="BE364" s="212">
        <f>IF(N364="základní",J364,0)</f>
        <v>0</v>
      </c>
      <c r="BF364" s="212">
        <f>IF(N364="snížená",J364,0)</f>
        <v>0</v>
      </c>
      <c r="BG364" s="212">
        <f>IF(N364="zákl. přenesená",J364,0)</f>
        <v>0</v>
      </c>
      <c r="BH364" s="212">
        <f>IF(N364="sníž. přenesená",J364,0)</f>
        <v>0</v>
      </c>
      <c r="BI364" s="212">
        <f>IF(N364="nulová",J364,0)</f>
        <v>0</v>
      </c>
      <c r="BJ364" s="20" t="s">
        <v>78</v>
      </c>
      <c r="BK364" s="212">
        <f>ROUND(I364*H364,2)</f>
        <v>0</v>
      </c>
      <c r="BL364" s="20" t="s">
        <v>496</v>
      </c>
      <c r="BM364" s="211" t="s">
        <v>523</v>
      </c>
    </row>
    <row r="365" s="2" customFormat="1">
      <c r="A365" s="41"/>
      <c r="B365" s="42"/>
      <c r="C365" s="43"/>
      <c r="D365" s="220" t="s">
        <v>166</v>
      </c>
      <c r="E365" s="43"/>
      <c r="F365" s="251" t="s">
        <v>524</v>
      </c>
      <c r="G365" s="43"/>
      <c r="H365" s="43"/>
      <c r="I365" s="215"/>
      <c r="J365" s="43"/>
      <c r="K365" s="43"/>
      <c r="L365" s="47"/>
      <c r="M365" s="216"/>
      <c r="N365" s="217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166</v>
      </c>
      <c r="AU365" s="20" t="s">
        <v>132</v>
      </c>
    </row>
    <row r="366" s="16" customFormat="1" ht="20.88" customHeight="1">
      <c r="A366" s="16"/>
      <c r="B366" s="262"/>
      <c r="C366" s="263"/>
      <c r="D366" s="264" t="s">
        <v>72</v>
      </c>
      <c r="E366" s="264" t="s">
        <v>525</v>
      </c>
      <c r="F366" s="264" t="s">
        <v>526</v>
      </c>
      <c r="G366" s="263"/>
      <c r="H366" s="263"/>
      <c r="I366" s="265"/>
      <c r="J366" s="266">
        <f>BK366</f>
        <v>0</v>
      </c>
      <c r="K366" s="263"/>
      <c r="L366" s="267"/>
      <c r="M366" s="268"/>
      <c r="N366" s="269"/>
      <c r="O366" s="269"/>
      <c r="P366" s="270">
        <f>SUM(P367:P371)</f>
        <v>0</v>
      </c>
      <c r="Q366" s="269"/>
      <c r="R366" s="270">
        <f>SUM(R367:R371)</f>
        <v>0</v>
      </c>
      <c r="S366" s="269"/>
      <c r="T366" s="271">
        <f>SUM(T367:T371)</f>
        <v>0</v>
      </c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R366" s="272" t="s">
        <v>141</v>
      </c>
      <c r="AT366" s="273" t="s">
        <v>72</v>
      </c>
      <c r="AU366" s="273" t="s">
        <v>132</v>
      </c>
      <c r="AY366" s="272" t="s">
        <v>116</v>
      </c>
      <c r="BK366" s="274">
        <f>SUM(BK367:BK371)</f>
        <v>0</v>
      </c>
    </row>
    <row r="367" s="2" customFormat="1" ht="16.5" customHeight="1">
      <c r="A367" s="41"/>
      <c r="B367" s="42"/>
      <c r="C367" s="200" t="s">
        <v>527</v>
      </c>
      <c r="D367" s="200" t="s">
        <v>118</v>
      </c>
      <c r="E367" s="201" t="s">
        <v>528</v>
      </c>
      <c r="F367" s="202" t="s">
        <v>529</v>
      </c>
      <c r="G367" s="203" t="s">
        <v>495</v>
      </c>
      <c r="H367" s="204">
        <v>1</v>
      </c>
      <c r="I367" s="205"/>
      <c r="J367" s="206">
        <f>ROUND(I367*H367,2)</f>
        <v>0</v>
      </c>
      <c r="K367" s="202" t="s">
        <v>19</v>
      </c>
      <c r="L367" s="47"/>
      <c r="M367" s="207" t="s">
        <v>19</v>
      </c>
      <c r="N367" s="208" t="s">
        <v>44</v>
      </c>
      <c r="O367" s="87"/>
      <c r="P367" s="209">
        <f>O367*H367</f>
        <v>0</v>
      </c>
      <c r="Q367" s="209">
        <v>0</v>
      </c>
      <c r="R367" s="209">
        <f>Q367*H367</f>
        <v>0</v>
      </c>
      <c r="S367" s="209">
        <v>0</v>
      </c>
      <c r="T367" s="210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1" t="s">
        <v>496</v>
      </c>
      <c r="AT367" s="211" t="s">
        <v>118</v>
      </c>
      <c r="AU367" s="211" t="s">
        <v>123</v>
      </c>
      <c r="AY367" s="20" t="s">
        <v>116</v>
      </c>
      <c r="BE367" s="212">
        <f>IF(N367="základní",J367,0)</f>
        <v>0</v>
      </c>
      <c r="BF367" s="212">
        <f>IF(N367="snížená",J367,0)</f>
        <v>0</v>
      </c>
      <c r="BG367" s="212">
        <f>IF(N367="zákl. přenesená",J367,0)</f>
        <v>0</v>
      </c>
      <c r="BH367" s="212">
        <f>IF(N367="sníž. přenesená",J367,0)</f>
        <v>0</v>
      </c>
      <c r="BI367" s="212">
        <f>IF(N367="nulová",J367,0)</f>
        <v>0</v>
      </c>
      <c r="BJ367" s="20" t="s">
        <v>78</v>
      </c>
      <c r="BK367" s="212">
        <f>ROUND(I367*H367,2)</f>
        <v>0</v>
      </c>
      <c r="BL367" s="20" t="s">
        <v>496</v>
      </c>
      <c r="BM367" s="211" t="s">
        <v>530</v>
      </c>
    </row>
    <row r="368" s="2" customFormat="1">
      <c r="A368" s="41"/>
      <c r="B368" s="42"/>
      <c r="C368" s="43"/>
      <c r="D368" s="220" t="s">
        <v>166</v>
      </c>
      <c r="E368" s="43"/>
      <c r="F368" s="251" t="s">
        <v>531</v>
      </c>
      <c r="G368" s="43"/>
      <c r="H368" s="43"/>
      <c r="I368" s="215"/>
      <c r="J368" s="43"/>
      <c r="K368" s="43"/>
      <c r="L368" s="47"/>
      <c r="M368" s="216"/>
      <c r="N368" s="217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166</v>
      </c>
      <c r="AU368" s="20" t="s">
        <v>123</v>
      </c>
    </row>
    <row r="369" s="2" customFormat="1" ht="24.15" customHeight="1">
      <c r="A369" s="41"/>
      <c r="B369" s="42"/>
      <c r="C369" s="200" t="s">
        <v>532</v>
      </c>
      <c r="D369" s="200" t="s">
        <v>118</v>
      </c>
      <c r="E369" s="201" t="s">
        <v>533</v>
      </c>
      <c r="F369" s="202" t="s">
        <v>534</v>
      </c>
      <c r="G369" s="203" t="s">
        <v>495</v>
      </c>
      <c r="H369" s="204">
        <v>1</v>
      </c>
      <c r="I369" s="205"/>
      <c r="J369" s="206">
        <f>ROUND(I369*H369,2)</f>
        <v>0</v>
      </c>
      <c r="K369" s="202" t="s">
        <v>19</v>
      </c>
      <c r="L369" s="47"/>
      <c r="M369" s="207" t="s">
        <v>19</v>
      </c>
      <c r="N369" s="208" t="s">
        <v>44</v>
      </c>
      <c r="O369" s="87"/>
      <c r="P369" s="209">
        <f>O369*H369</f>
        <v>0</v>
      </c>
      <c r="Q369" s="209">
        <v>0</v>
      </c>
      <c r="R369" s="209">
        <f>Q369*H369</f>
        <v>0</v>
      </c>
      <c r="S369" s="209">
        <v>0</v>
      </c>
      <c r="T369" s="210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1" t="s">
        <v>496</v>
      </c>
      <c r="AT369" s="211" t="s">
        <v>118</v>
      </c>
      <c r="AU369" s="211" t="s">
        <v>123</v>
      </c>
      <c r="AY369" s="20" t="s">
        <v>116</v>
      </c>
      <c r="BE369" s="212">
        <f>IF(N369="základní",J369,0)</f>
        <v>0</v>
      </c>
      <c r="BF369" s="212">
        <f>IF(N369="snížená",J369,0)</f>
        <v>0</v>
      </c>
      <c r="BG369" s="212">
        <f>IF(N369="zákl. přenesená",J369,0)</f>
        <v>0</v>
      </c>
      <c r="BH369" s="212">
        <f>IF(N369="sníž. přenesená",J369,0)</f>
        <v>0</v>
      </c>
      <c r="BI369" s="212">
        <f>IF(N369="nulová",J369,0)</f>
        <v>0</v>
      </c>
      <c r="BJ369" s="20" t="s">
        <v>78</v>
      </c>
      <c r="BK369" s="212">
        <f>ROUND(I369*H369,2)</f>
        <v>0</v>
      </c>
      <c r="BL369" s="20" t="s">
        <v>496</v>
      </c>
      <c r="BM369" s="211" t="s">
        <v>535</v>
      </c>
    </row>
    <row r="370" s="2" customFormat="1" ht="16.5" customHeight="1">
      <c r="A370" s="41"/>
      <c r="B370" s="42"/>
      <c r="C370" s="200" t="s">
        <v>536</v>
      </c>
      <c r="D370" s="200" t="s">
        <v>118</v>
      </c>
      <c r="E370" s="201" t="s">
        <v>537</v>
      </c>
      <c r="F370" s="202" t="s">
        <v>538</v>
      </c>
      <c r="G370" s="203" t="s">
        <v>495</v>
      </c>
      <c r="H370" s="204">
        <v>1</v>
      </c>
      <c r="I370" s="205"/>
      <c r="J370" s="206">
        <f>ROUND(I370*H370,2)</f>
        <v>0</v>
      </c>
      <c r="K370" s="202" t="s">
        <v>19</v>
      </c>
      <c r="L370" s="47"/>
      <c r="M370" s="207" t="s">
        <v>19</v>
      </c>
      <c r="N370" s="208" t="s">
        <v>44</v>
      </c>
      <c r="O370" s="87"/>
      <c r="P370" s="209">
        <f>O370*H370</f>
        <v>0</v>
      </c>
      <c r="Q370" s="209">
        <v>0</v>
      </c>
      <c r="R370" s="209">
        <f>Q370*H370</f>
        <v>0</v>
      </c>
      <c r="S370" s="209">
        <v>0</v>
      </c>
      <c r="T370" s="210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1" t="s">
        <v>496</v>
      </c>
      <c r="AT370" s="211" t="s">
        <v>118</v>
      </c>
      <c r="AU370" s="211" t="s">
        <v>123</v>
      </c>
      <c r="AY370" s="20" t="s">
        <v>116</v>
      </c>
      <c r="BE370" s="212">
        <f>IF(N370="základní",J370,0)</f>
        <v>0</v>
      </c>
      <c r="BF370" s="212">
        <f>IF(N370="snížená",J370,0)</f>
        <v>0</v>
      </c>
      <c r="BG370" s="212">
        <f>IF(N370="zákl. přenesená",J370,0)</f>
        <v>0</v>
      </c>
      <c r="BH370" s="212">
        <f>IF(N370="sníž. přenesená",J370,0)</f>
        <v>0</v>
      </c>
      <c r="BI370" s="212">
        <f>IF(N370="nulová",J370,0)</f>
        <v>0</v>
      </c>
      <c r="BJ370" s="20" t="s">
        <v>78</v>
      </c>
      <c r="BK370" s="212">
        <f>ROUND(I370*H370,2)</f>
        <v>0</v>
      </c>
      <c r="BL370" s="20" t="s">
        <v>496</v>
      </c>
      <c r="BM370" s="211" t="s">
        <v>539</v>
      </c>
    </row>
    <row r="371" s="2" customFormat="1">
      <c r="A371" s="41"/>
      <c r="B371" s="42"/>
      <c r="C371" s="43"/>
      <c r="D371" s="220" t="s">
        <v>166</v>
      </c>
      <c r="E371" s="43"/>
      <c r="F371" s="251" t="s">
        <v>540</v>
      </c>
      <c r="G371" s="43"/>
      <c r="H371" s="43"/>
      <c r="I371" s="215"/>
      <c r="J371" s="43"/>
      <c r="K371" s="43"/>
      <c r="L371" s="47"/>
      <c r="M371" s="216"/>
      <c r="N371" s="217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166</v>
      </c>
      <c r="AU371" s="20" t="s">
        <v>123</v>
      </c>
    </row>
    <row r="372" s="12" customFormat="1" ht="20.88" customHeight="1">
      <c r="A372" s="12"/>
      <c r="B372" s="184"/>
      <c r="C372" s="185"/>
      <c r="D372" s="186" t="s">
        <v>72</v>
      </c>
      <c r="E372" s="198" t="s">
        <v>541</v>
      </c>
      <c r="F372" s="198" t="s">
        <v>542</v>
      </c>
      <c r="G372" s="185"/>
      <c r="H372" s="185"/>
      <c r="I372" s="188"/>
      <c r="J372" s="199">
        <f>BK372</f>
        <v>0</v>
      </c>
      <c r="K372" s="185"/>
      <c r="L372" s="190"/>
      <c r="M372" s="191"/>
      <c r="N372" s="192"/>
      <c r="O372" s="192"/>
      <c r="P372" s="193">
        <f>SUM(P373:P374)</f>
        <v>0</v>
      </c>
      <c r="Q372" s="192"/>
      <c r="R372" s="193">
        <f>SUM(R373:R374)</f>
        <v>0</v>
      </c>
      <c r="S372" s="192"/>
      <c r="T372" s="194">
        <f>SUM(T373:T374)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195" t="s">
        <v>141</v>
      </c>
      <c r="AT372" s="196" t="s">
        <v>72</v>
      </c>
      <c r="AU372" s="196" t="s">
        <v>80</v>
      </c>
      <c r="AY372" s="195" t="s">
        <v>116</v>
      </c>
      <c r="BK372" s="197">
        <f>SUM(BK373:BK374)</f>
        <v>0</v>
      </c>
    </row>
    <row r="373" s="2" customFormat="1" ht="24.15" customHeight="1">
      <c r="A373" s="41"/>
      <c r="B373" s="42"/>
      <c r="C373" s="200" t="s">
        <v>543</v>
      </c>
      <c r="D373" s="200" t="s">
        <v>118</v>
      </c>
      <c r="E373" s="201" t="s">
        <v>544</v>
      </c>
      <c r="F373" s="202" t="s">
        <v>545</v>
      </c>
      <c r="G373" s="203" t="s">
        <v>495</v>
      </c>
      <c r="H373" s="204">
        <v>1</v>
      </c>
      <c r="I373" s="205"/>
      <c r="J373" s="206">
        <f>ROUND(I373*H373,2)</f>
        <v>0</v>
      </c>
      <c r="K373" s="202" t="s">
        <v>19</v>
      </c>
      <c r="L373" s="47"/>
      <c r="M373" s="207" t="s">
        <v>19</v>
      </c>
      <c r="N373" s="208" t="s">
        <v>44</v>
      </c>
      <c r="O373" s="87"/>
      <c r="P373" s="209">
        <f>O373*H373</f>
        <v>0</v>
      </c>
      <c r="Q373" s="209">
        <v>0</v>
      </c>
      <c r="R373" s="209">
        <f>Q373*H373</f>
        <v>0</v>
      </c>
      <c r="S373" s="209">
        <v>0</v>
      </c>
      <c r="T373" s="210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1" t="s">
        <v>496</v>
      </c>
      <c r="AT373" s="211" t="s">
        <v>118</v>
      </c>
      <c r="AU373" s="211" t="s">
        <v>132</v>
      </c>
      <c r="AY373" s="20" t="s">
        <v>116</v>
      </c>
      <c r="BE373" s="212">
        <f>IF(N373="základní",J373,0)</f>
        <v>0</v>
      </c>
      <c r="BF373" s="212">
        <f>IF(N373="snížená",J373,0)</f>
        <v>0</v>
      </c>
      <c r="BG373" s="212">
        <f>IF(N373="zákl. přenesená",J373,0)</f>
        <v>0</v>
      </c>
      <c r="BH373" s="212">
        <f>IF(N373="sníž. přenesená",J373,0)</f>
        <v>0</v>
      </c>
      <c r="BI373" s="212">
        <f>IF(N373="nulová",J373,0)</f>
        <v>0</v>
      </c>
      <c r="BJ373" s="20" t="s">
        <v>78</v>
      </c>
      <c r="BK373" s="212">
        <f>ROUND(I373*H373,2)</f>
        <v>0</v>
      </c>
      <c r="BL373" s="20" t="s">
        <v>496</v>
      </c>
      <c r="BM373" s="211" t="s">
        <v>546</v>
      </c>
    </row>
    <row r="374" s="2" customFormat="1">
      <c r="A374" s="41"/>
      <c r="B374" s="42"/>
      <c r="C374" s="43"/>
      <c r="D374" s="220" t="s">
        <v>166</v>
      </c>
      <c r="E374" s="43"/>
      <c r="F374" s="251" t="s">
        <v>547</v>
      </c>
      <c r="G374" s="43"/>
      <c r="H374" s="43"/>
      <c r="I374" s="215"/>
      <c r="J374" s="43"/>
      <c r="K374" s="43"/>
      <c r="L374" s="47"/>
      <c r="M374" s="216"/>
      <c r="N374" s="217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166</v>
      </c>
      <c r="AU374" s="20" t="s">
        <v>132</v>
      </c>
    </row>
    <row r="375" s="12" customFormat="1" ht="20.88" customHeight="1">
      <c r="A375" s="12"/>
      <c r="B375" s="184"/>
      <c r="C375" s="185"/>
      <c r="D375" s="186" t="s">
        <v>72</v>
      </c>
      <c r="E375" s="198" t="s">
        <v>548</v>
      </c>
      <c r="F375" s="198" t="s">
        <v>549</v>
      </c>
      <c r="G375" s="185"/>
      <c r="H375" s="185"/>
      <c r="I375" s="188"/>
      <c r="J375" s="199">
        <f>BK375</f>
        <v>0</v>
      </c>
      <c r="K375" s="185"/>
      <c r="L375" s="190"/>
      <c r="M375" s="191"/>
      <c r="N375" s="192"/>
      <c r="O375" s="192"/>
      <c r="P375" s="193">
        <f>SUM(P376:P377)</f>
        <v>0</v>
      </c>
      <c r="Q375" s="192"/>
      <c r="R375" s="193">
        <f>SUM(R376:R377)</f>
        <v>0</v>
      </c>
      <c r="S375" s="192"/>
      <c r="T375" s="194">
        <f>SUM(T376:T377)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195" t="s">
        <v>141</v>
      </c>
      <c r="AT375" s="196" t="s">
        <v>72</v>
      </c>
      <c r="AU375" s="196" t="s">
        <v>80</v>
      </c>
      <c r="AY375" s="195" t="s">
        <v>116</v>
      </c>
      <c r="BK375" s="197">
        <f>SUM(BK376:BK377)</f>
        <v>0</v>
      </c>
    </row>
    <row r="376" s="2" customFormat="1" ht="16.5" customHeight="1">
      <c r="A376" s="41"/>
      <c r="B376" s="42"/>
      <c r="C376" s="200" t="s">
        <v>550</v>
      </c>
      <c r="D376" s="200" t="s">
        <v>118</v>
      </c>
      <c r="E376" s="201" t="s">
        <v>551</v>
      </c>
      <c r="F376" s="202" t="s">
        <v>552</v>
      </c>
      <c r="G376" s="203" t="s">
        <v>495</v>
      </c>
      <c r="H376" s="204">
        <v>1</v>
      </c>
      <c r="I376" s="205"/>
      <c r="J376" s="206">
        <f>ROUND(I376*H376,2)</f>
        <v>0</v>
      </c>
      <c r="K376" s="202" t="s">
        <v>19</v>
      </c>
      <c r="L376" s="47"/>
      <c r="M376" s="207" t="s">
        <v>19</v>
      </c>
      <c r="N376" s="208" t="s">
        <v>44</v>
      </c>
      <c r="O376" s="87"/>
      <c r="P376" s="209">
        <f>O376*H376</f>
        <v>0</v>
      </c>
      <c r="Q376" s="209">
        <v>0</v>
      </c>
      <c r="R376" s="209">
        <f>Q376*H376</f>
        <v>0</v>
      </c>
      <c r="S376" s="209">
        <v>0</v>
      </c>
      <c r="T376" s="210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1" t="s">
        <v>496</v>
      </c>
      <c r="AT376" s="211" t="s">
        <v>118</v>
      </c>
      <c r="AU376" s="211" t="s">
        <v>132</v>
      </c>
      <c r="AY376" s="20" t="s">
        <v>116</v>
      </c>
      <c r="BE376" s="212">
        <f>IF(N376="základní",J376,0)</f>
        <v>0</v>
      </c>
      <c r="BF376" s="212">
        <f>IF(N376="snížená",J376,0)</f>
        <v>0</v>
      </c>
      <c r="BG376" s="212">
        <f>IF(N376="zákl. přenesená",J376,0)</f>
        <v>0</v>
      </c>
      <c r="BH376" s="212">
        <f>IF(N376="sníž. přenesená",J376,0)</f>
        <v>0</v>
      </c>
      <c r="BI376" s="212">
        <f>IF(N376="nulová",J376,0)</f>
        <v>0</v>
      </c>
      <c r="BJ376" s="20" t="s">
        <v>78</v>
      </c>
      <c r="BK376" s="212">
        <f>ROUND(I376*H376,2)</f>
        <v>0</v>
      </c>
      <c r="BL376" s="20" t="s">
        <v>496</v>
      </c>
      <c r="BM376" s="211" t="s">
        <v>553</v>
      </c>
    </row>
    <row r="377" s="14" customFormat="1">
      <c r="A377" s="14"/>
      <c r="B377" s="229"/>
      <c r="C377" s="230"/>
      <c r="D377" s="220" t="s">
        <v>156</v>
      </c>
      <c r="E377" s="231" t="s">
        <v>19</v>
      </c>
      <c r="F377" s="232" t="s">
        <v>554</v>
      </c>
      <c r="G377" s="230"/>
      <c r="H377" s="233">
        <v>1</v>
      </c>
      <c r="I377" s="234"/>
      <c r="J377" s="230"/>
      <c r="K377" s="230"/>
      <c r="L377" s="235"/>
      <c r="M377" s="275"/>
      <c r="N377" s="276"/>
      <c r="O377" s="276"/>
      <c r="P377" s="276"/>
      <c r="Q377" s="276"/>
      <c r="R377" s="276"/>
      <c r="S377" s="276"/>
      <c r="T377" s="27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39" t="s">
        <v>156</v>
      </c>
      <c r="AU377" s="239" t="s">
        <v>132</v>
      </c>
      <c r="AV377" s="14" t="s">
        <v>80</v>
      </c>
      <c r="AW377" s="14" t="s">
        <v>35</v>
      </c>
      <c r="AX377" s="14" t="s">
        <v>78</v>
      </c>
      <c r="AY377" s="239" t="s">
        <v>116</v>
      </c>
    </row>
    <row r="378" s="2" customFormat="1" ht="6.96" customHeight="1">
      <c r="A378" s="41"/>
      <c r="B378" s="62"/>
      <c r="C378" s="63"/>
      <c r="D378" s="63"/>
      <c r="E378" s="63"/>
      <c r="F378" s="63"/>
      <c r="G378" s="63"/>
      <c r="H378" s="63"/>
      <c r="I378" s="63"/>
      <c r="J378" s="63"/>
      <c r="K378" s="63"/>
      <c r="L378" s="47"/>
      <c r="M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</row>
  </sheetData>
  <sheetProtection sheet="1" autoFilter="0" formatColumns="0" formatRows="0" objects="1" scenarios="1" spinCount="100000" saltValue="rBVGWreVkpi5NaqxArB4P1zxSL8dUT6n88vIcl5rSeP00f1GLVLVLH8sepn1HLVzLpzuF9bk4Y4MLv8gge0DCQ==" hashValue="E7a6vae58RMnqIQe+LgWZs20ahvYNLTvHYoebq+9q+A6PvS8DOpHkhFG/MqTAWdpizn1OWBgITa+ZEp1zTU98g==" algorithmName="SHA-512" password="CC35"/>
  <autoFilter ref="C87:K377"/>
  <mergeCells count="6">
    <mergeCell ref="E7:H7"/>
    <mergeCell ref="E16:H16"/>
    <mergeCell ref="E25:H25"/>
    <mergeCell ref="E46:H46"/>
    <mergeCell ref="E80:H80"/>
    <mergeCell ref="L2:V2"/>
  </mergeCells>
  <hyperlinks>
    <hyperlink ref="F92" r:id="rId1" display="https://podminky.urs.cz/item/CS_URS_2024_02/111251101"/>
    <hyperlink ref="F94" r:id="rId2" display="https://podminky.urs.cz/item/CS_URS_2024_02/112101101"/>
    <hyperlink ref="F96" r:id="rId3" display="https://podminky.urs.cz/item/CS_URS_2024_02/112111111"/>
    <hyperlink ref="F98" r:id="rId4" display="https://podminky.urs.cz/item/CS_URS_2024_02/112151511"/>
    <hyperlink ref="F100" r:id="rId5" display="https://podminky.urs.cz/item/CS_URS_2024_02/112211111"/>
    <hyperlink ref="F102" r:id="rId6" display="https://podminky.urs.cz/item/CS_URS_2024_02/112251101"/>
    <hyperlink ref="F104" r:id="rId7" display="https://podminky.urs.cz/item/CS_URS_2024_02/121151126"/>
    <hyperlink ref="F109" r:id="rId8" display="https://podminky.urs.cz/item/CS_URS_2024_02/122211101"/>
    <hyperlink ref="F115" r:id="rId9" display="https://podminky.urs.cz/item/CS_URS_2024_02/122251106"/>
    <hyperlink ref="F120" r:id="rId10" display="https://podminky.urs.cz/item/CS_URS_2024_02/132251104"/>
    <hyperlink ref="F123" r:id="rId11" display="https://podminky.urs.cz/item/CS_URS_2024_02/132251253"/>
    <hyperlink ref="F126" r:id="rId12" display="https://podminky.urs.cz/item/CS_URS_2024_02/162751117"/>
    <hyperlink ref="F134" r:id="rId13" display="https://podminky.urs.cz/item/CS_URS_2024_02/171251201"/>
    <hyperlink ref="F136" r:id="rId14" display="https://podminky.urs.cz/item/CS_URS_2024_02/171152501"/>
    <hyperlink ref="F138" r:id="rId15" display="https://podminky.urs.cz/item/CS_URS_2024_02/181351103"/>
    <hyperlink ref="F143" r:id="rId16" display="https://podminky.urs.cz/item/CS_URS_2024_02/181351116"/>
    <hyperlink ref="F148" r:id="rId17" display="https://podminky.urs.cz/item/CS_URS_2024_02/181451121"/>
    <hyperlink ref="F156" r:id="rId18" display="https://podminky.urs.cz/item/CS_URS_2024_02/181951112"/>
    <hyperlink ref="F161" r:id="rId19" display="https://podminky.urs.cz/item/CS_URS_2024_02/182251101"/>
    <hyperlink ref="F164" r:id="rId20" display="https://podminky.urs.cz/item/CS_URS_2024_02/211521111"/>
    <hyperlink ref="F169" r:id="rId21" display="https://podminky.urs.cz/item/CS_URS_2024_02/211531111"/>
    <hyperlink ref="F173" r:id="rId22" display="https://podminky.urs.cz/item/CS_URS_2024_02/211971122"/>
    <hyperlink ref="F180" r:id="rId23" display="https://podminky.urs.cz/item/CS_URS_2024_02/274315512"/>
    <hyperlink ref="F185" r:id="rId24" display="https://podminky.urs.cz/item/CS_URS_2024_02/278361111"/>
    <hyperlink ref="F198" r:id="rId25" display="https://podminky.urs.cz/item/CS_URS_2024_02/451313521"/>
    <hyperlink ref="F203" r:id="rId26" display="https://podminky.urs.cz/item/CS_URS_2024_02/452318510"/>
    <hyperlink ref="F208" r:id="rId27" display="https://podminky.urs.cz/item/CS_URS_2024_02/465511522"/>
    <hyperlink ref="F214" r:id="rId28" display="https://podminky.urs.cz/item/CS_URS_2024_02/561061121"/>
    <hyperlink ref="F222" r:id="rId29" display="https://podminky.urs.cz/item/CS_URS_2024_02/564851111"/>
    <hyperlink ref="F232" r:id="rId30" display="https://podminky.urs.cz/item/CS_URS_2024_02/564851111"/>
    <hyperlink ref="F242" r:id="rId31" display="https://podminky.urs.cz/item/CS_URS_2024_02/573111115"/>
    <hyperlink ref="F249" r:id="rId32" display="https://podminky.urs.cz/item/CS_URS_2024_02/565165121"/>
    <hyperlink ref="F256" r:id="rId33" display="https://podminky.urs.cz/item/CS_URS_2024_02/573211112"/>
    <hyperlink ref="F263" r:id="rId34" display="https://podminky.urs.cz/item/CS_URS_2024_02/577134121"/>
    <hyperlink ref="F270" r:id="rId35" display="https://podminky.urs.cz/item/CS_URS_2024_02/574381112"/>
    <hyperlink ref="F277" r:id="rId36" display="https://podminky.urs.cz/item/CS_URS_2024_02/573451117"/>
    <hyperlink ref="F284" r:id="rId37" display="https://podminky.urs.cz/item/CS_URS_2024_02/569751111"/>
    <hyperlink ref="F287" r:id="rId38" display="https://podminky.urs.cz/item/CS_URS_2024_02/569903311"/>
    <hyperlink ref="F291" r:id="rId39" display="https://podminky.urs.cz/item/CS_URS_2024_02/871228111"/>
    <hyperlink ref="F298" r:id="rId40" display="https://podminky.urs.cz/item/CS_URS_2024_02/912211111"/>
    <hyperlink ref="F311" r:id="rId41" display="https://podminky.urs.cz/item/CS_URS_2024_02/919441211"/>
    <hyperlink ref="F316" r:id="rId42" display="https://podminky.urs.cz/item/CS_URS_2024_02/919732211"/>
    <hyperlink ref="F323" r:id="rId43" display="https://podminky.urs.cz/item/CS_URS_2024_02/919735114"/>
    <hyperlink ref="F330" r:id="rId44" display="https://podminky.urs.cz/item/CS_URS_2024_02/935316111"/>
    <hyperlink ref="F343" r:id="rId45" display="https://podminky.urs.cz/item/CS_URS_2024_02/938902113"/>
    <hyperlink ref="F349" r:id="rId46" display="https://podminky.urs.cz/item/CS_URS_2024_02/998225111"/>
    <hyperlink ref="F351" r:id="rId47" display="https://podminky.urs.cz/item/CS_URS_2024_02/99822519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7" customFormat="1" ht="45" customHeight="1">
      <c r="B3" s="282"/>
      <c r="C3" s="283" t="s">
        <v>555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556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557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558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559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560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561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562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563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564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565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77</v>
      </c>
      <c r="F18" s="289" t="s">
        <v>566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567</v>
      </c>
      <c r="F19" s="289" t="s">
        <v>568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569</v>
      </c>
      <c r="F20" s="289" t="s">
        <v>570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571</v>
      </c>
      <c r="F21" s="289" t="s">
        <v>572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573</v>
      </c>
      <c r="F22" s="289" t="s">
        <v>574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575</v>
      </c>
      <c r="F23" s="289" t="s">
        <v>576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577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578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579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580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581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582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583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584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585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102</v>
      </c>
      <c r="F36" s="289"/>
      <c r="G36" s="289" t="s">
        <v>586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587</v>
      </c>
      <c r="F37" s="289"/>
      <c r="G37" s="289" t="s">
        <v>588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54</v>
      </c>
      <c r="F38" s="289"/>
      <c r="G38" s="289" t="s">
        <v>589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55</v>
      </c>
      <c r="F39" s="289"/>
      <c r="G39" s="289" t="s">
        <v>590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103</v>
      </c>
      <c r="F40" s="289"/>
      <c r="G40" s="289" t="s">
        <v>591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104</v>
      </c>
      <c r="F41" s="289"/>
      <c r="G41" s="289" t="s">
        <v>592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593</v>
      </c>
      <c r="F42" s="289"/>
      <c r="G42" s="289" t="s">
        <v>594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595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596</v>
      </c>
      <c r="F44" s="289"/>
      <c r="G44" s="289" t="s">
        <v>597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106</v>
      </c>
      <c r="F45" s="289"/>
      <c r="G45" s="289" t="s">
        <v>598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599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600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601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602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603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604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605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606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607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608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609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610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611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612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613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614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615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616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617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618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619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620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621</v>
      </c>
      <c r="D76" s="307"/>
      <c r="E76" s="307"/>
      <c r="F76" s="307" t="s">
        <v>622</v>
      </c>
      <c r="G76" s="308"/>
      <c r="H76" s="307" t="s">
        <v>55</v>
      </c>
      <c r="I76" s="307" t="s">
        <v>58</v>
      </c>
      <c r="J76" s="307" t="s">
        <v>623</v>
      </c>
      <c r="K76" s="306"/>
    </row>
    <row r="77" s="1" customFormat="1" ht="17.25" customHeight="1">
      <c r="B77" s="304"/>
      <c r="C77" s="309" t="s">
        <v>624</v>
      </c>
      <c r="D77" s="309"/>
      <c r="E77" s="309"/>
      <c r="F77" s="310" t="s">
        <v>625</v>
      </c>
      <c r="G77" s="311"/>
      <c r="H77" s="309"/>
      <c r="I77" s="309"/>
      <c r="J77" s="309" t="s">
        <v>626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54</v>
      </c>
      <c r="D79" s="314"/>
      <c r="E79" s="314"/>
      <c r="F79" s="315" t="s">
        <v>627</v>
      </c>
      <c r="G79" s="316"/>
      <c r="H79" s="292" t="s">
        <v>628</v>
      </c>
      <c r="I79" s="292" t="s">
        <v>629</v>
      </c>
      <c r="J79" s="292">
        <v>20</v>
      </c>
      <c r="K79" s="306"/>
    </row>
    <row r="80" s="1" customFormat="1" ht="15" customHeight="1">
      <c r="B80" s="304"/>
      <c r="C80" s="292" t="s">
        <v>630</v>
      </c>
      <c r="D80" s="292"/>
      <c r="E80" s="292"/>
      <c r="F80" s="315" t="s">
        <v>627</v>
      </c>
      <c r="G80" s="316"/>
      <c r="H80" s="292" t="s">
        <v>631</v>
      </c>
      <c r="I80" s="292" t="s">
        <v>629</v>
      </c>
      <c r="J80" s="292">
        <v>120</v>
      </c>
      <c r="K80" s="306"/>
    </row>
    <row r="81" s="1" customFormat="1" ht="15" customHeight="1">
      <c r="B81" s="317"/>
      <c r="C81" s="292" t="s">
        <v>632</v>
      </c>
      <c r="D81" s="292"/>
      <c r="E81" s="292"/>
      <c r="F81" s="315" t="s">
        <v>633</v>
      </c>
      <c r="G81" s="316"/>
      <c r="H81" s="292" t="s">
        <v>634</v>
      </c>
      <c r="I81" s="292" t="s">
        <v>629</v>
      </c>
      <c r="J81" s="292">
        <v>50</v>
      </c>
      <c r="K81" s="306"/>
    </row>
    <row r="82" s="1" customFormat="1" ht="15" customHeight="1">
      <c r="B82" s="317"/>
      <c r="C82" s="292" t="s">
        <v>635</v>
      </c>
      <c r="D82" s="292"/>
      <c r="E82" s="292"/>
      <c r="F82" s="315" t="s">
        <v>627</v>
      </c>
      <c r="G82" s="316"/>
      <c r="H82" s="292" t="s">
        <v>636</v>
      </c>
      <c r="I82" s="292" t="s">
        <v>637</v>
      </c>
      <c r="J82" s="292"/>
      <c r="K82" s="306"/>
    </row>
    <row r="83" s="1" customFormat="1" ht="15" customHeight="1">
      <c r="B83" s="317"/>
      <c r="C83" s="318" t="s">
        <v>638</v>
      </c>
      <c r="D83" s="318"/>
      <c r="E83" s="318"/>
      <c r="F83" s="319" t="s">
        <v>633</v>
      </c>
      <c r="G83" s="318"/>
      <c r="H83" s="318" t="s">
        <v>639</v>
      </c>
      <c r="I83" s="318" t="s">
        <v>629</v>
      </c>
      <c r="J83" s="318">
        <v>15</v>
      </c>
      <c r="K83" s="306"/>
    </row>
    <row r="84" s="1" customFormat="1" ht="15" customHeight="1">
      <c r="B84" s="317"/>
      <c r="C84" s="318" t="s">
        <v>640</v>
      </c>
      <c r="D84" s="318"/>
      <c r="E84" s="318"/>
      <c r="F84" s="319" t="s">
        <v>633</v>
      </c>
      <c r="G84" s="318"/>
      <c r="H84" s="318" t="s">
        <v>641</v>
      </c>
      <c r="I84" s="318" t="s">
        <v>629</v>
      </c>
      <c r="J84" s="318">
        <v>15</v>
      </c>
      <c r="K84" s="306"/>
    </row>
    <row r="85" s="1" customFormat="1" ht="15" customHeight="1">
      <c r="B85" s="317"/>
      <c r="C85" s="318" t="s">
        <v>642</v>
      </c>
      <c r="D85" s="318"/>
      <c r="E85" s="318"/>
      <c r="F85" s="319" t="s">
        <v>633</v>
      </c>
      <c r="G85" s="318"/>
      <c r="H85" s="318" t="s">
        <v>643</v>
      </c>
      <c r="I85" s="318" t="s">
        <v>629</v>
      </c>
      <c r="J85" s="318">
        <v>20</v>
      </c>
      <c r="K85" s="306"/>
    </row>
    <row r="86" s="1" customFormat="1" ht="15" customHeight="1">
      <c r="B86" s="317"/>
      <c r="C86" s="318" t="s">
        <v>644</v>
      </c>
      <c r="D86" s="318"/>
      <c r="E86" s="318"/>
      <c r="F86" s="319" t="s">
        <v>633</v>
      </c>
      <c r="G86" s="318"/>
      <c r="H86" s="318" t="s">
        <v>645</v>
      </c>
      <c r="I86" s="318" t="s">
        <v>629</v>
      </c>
      <c r="J86" s="318">
        <v>20</v>
      </c>
      <c r="K86" s="306"/>
    </row>
    <row r="87" s="1" customFormat="1" ht="15" customHeight="1">
      <c r="B87" s="317"/>
      <c r="C87" s="292" t="s">
        <v>646</v>
      </c>
      <c r="D87" s="292"/>
      <c r="E87" s="292"/>
      <c r="F87" s="315" t="s">
        <v>633</v>
      </c>
      <c r="G87" s="316"/>
      <c r="H87" s="292" t="s">
        <v>647</v>
      </c>
      <c r="I87" s="292" t="s">
        <v>629</v>
      </c>
      <c r="J87" s="292">
        <v>50</v>
      </c>
      <c r="K87" s="306"/>
    </row>
    <row r="88" s="1" customFormat="1" ht="15" customHeight="1">
      <c r="B88" s="317"/>
      <c r="C88" s="292" t="s">
        <v>648</v>
      </c>
      <c r="D88" s="292"/>
      <c r="E88" s="292"/>
      <c r="F88" s="315" t="s">
        <v>633</v>
      </c>
      <c r="G88" s="316"/>
      <c r="H88" s="292" t="s">
        <v>649</v>
      </c>
      <c r="I88" s="292" t="s">
        <v>629</v>
      </c>
      <c r="J88" s="292">
        <v>20</v>
      </c>
      <c r="K88" s="306"/>
    </row>
    <row r="89" s="1" customFormat="1" ht="15" customHeight="1">
      <c r="B89" s="317"/>
      <c r="C89" s="292" t="s">
        <v>650</v>
      </c>
      <c r="D89" s="292"/>
      <c r="E89" s="292"/>
      <c r="F89" s="315" t="s">
        <v>633</v>
      </c>
      <c r="G89" s="316"/>
      <c r="H89" s="292" t="s">
        <v>651</v>
      </c>
      <c r="I89" s="292" t="s">
        <v>629</v>
      </c>
      <c r="J89" s="292">
        <v>20</v>
      </c>
      <c r="K89" s="306"/>
    </row>
    <row r="90" s="1" customFormat="1" ht="15" customHeight="1">
      <c r="B90" s="317"/>
      <c r="C90" s="292" t="s">
        <v>652</v>
      </c>
      <c r="D90" s="292"/>
      <c r="E90" s="292"/>
      <c r="F90" s="315" t="s">
        <v>633</v>
      </c>
      <c r="G90" s="316"/>
      <c r="H90" s="292" t="s">
        <v>653</v>
      </c>
      <c r="I90" s="292" t="s">
        <v>629</v>
      </c>
      <c r="J90" s="292">
        <v>50</v>
      </c>
      <c r="K90" s="306"/>
    </row>
    <row r="91" s="1" customFormat="1" ht="15" customHeight="1">
      <c r="B91" s="317"/>
      <c r="C91" s="292" t="s">
        <v>654</v>
      </c>
      <c r="D91" s="292"/>
      <c r="E91" s="292"/>
      <c r="F91" s="315" t="s">
        <v>633</v>
      </c>
      <c r="G91" s="316"/>
      <c r="H91" s="292" t="s">
        <v>654</v>
      </c>
      <c r="I91" s="292" t="s">
        <v>629</v>
      </c>
      <c r="J91" s="292">
        <v>50</v>
      </c>
      <c r="K91" s="306"/>
    </row>
    <row r="92" s="1" customFormat="1" ht="15" customHeight="1">
      <c r="B92" s="317"/>
      <c r="C92" s="292" t="s">
        <v>655</v>
      </c>
      <c r="D92" s="292"/>
      <c r="E92" s="292"/>
      <c r="F92" s="315" t="s">
        <v>633</v>
      </c>
      <c r="G92" s="316"/>
      <c r="H92" s="292" t="s">
        <v>656</v>
      </c>
      <c r="I92" s="292" t="s">
        <v>629</v>
      </c>
      <c r="J92" s="292">
        <v>255</v>
      </c>
      <c r="K92" s="306"/>
    </row>
    <row r="93" s="1" customFormat="1" ht="15" customHeight="1">
      <c r="B93" s="317"/>
      <c r="C93" s="292" t="s">
        <v>657</v>
      </c>
      <c r="D93" s="292"/>
      <c r="E93" s="292"/>
      <c r="F93" s="315" t="s">
        <v>627</v>
      </c>
      <c r="G93" s="316"/>
      <c r="H93" s="292" t="s">
        <v>658</v>
      </c>
      <c r="I93" s="292" t="s">
        <v>659</v>
      </c>
      <c r="J93" s="292"/>
      <c r="K93" s="306"/>
    </row>
    <row r="94" s="1" customFormat="1" ht="15" customHeight="1">
      <c r="B94" s="317"/>
      <c r="C94" s="292" t="s">
        <v>660</v>
      </c>
      <c r="D94" s="292"/>
      <c r="E94" s="292"/>
      <c r="F94" s="315" t="s">
        <v>627</v>
      </c>
      <c r="G94" s="316"/>
      <c r="H94" s="292" t="s">
        <v>661</v>
      </c>
      <c r="I94" s="292" t="s">
        <v>662</v>
      </c>
      <c r="J94" s="292"/>
      <c r="K94" s="306"/>
    </row>
    <row r="95" s="1" customFormat="1" ht="15" customHeight="1">
      <c r="B95" s="317"/>
      <c r="C95" s="292" t="s">
        <v>663</v>
      </c>
      <c r="D95" s="292"/>
      <c r="E95" s="292"/>
      <c r="F95" s="315" t="s">
        <v>627</v>
      </c>
      <c r="G95" s="316"/>
      <c r="H95" s="292" t="s">
        <v>663</v>
      </c>
      <c r="I95" s="292" t="s">
        <v>662</v>
      </c>
      <c r="J95" s="292"/>
      <c r="K95" s="306"/>
    </row>
    <row r="96" s="1" customFormat="1" ht="15" customHeight="1">
      <c r="B96" s="317"/>
      <c r="C96" s="292" t="s">
        <v>39</v>
      </c>
      <c r="D96" s="292"/>
      <c r="E96" s="292"/>
      <c r="F96" s="315" t="s">
        <v>627</v>
      </c>
      <c r="G96" s="316"/>
      <c r="H96" s="292" t="s">
        <v>664</v>
      </c>
      <c r="I96" s="292" t="s">
        <v>662</v>
      </c>
      <c r="J96" s="292"/>
      <c r="K96" s="306"/>
    </row>
    <row r="97" s="1" customFormat="1" ht="15" customHeight="1">
      <c r="B97" s="317"/>
      <c r="C97" s="292" t="s">
        <v>49</v>
      </c>
      <c r="D97" s="292"/>
      <c r="E97" s="292"/>
      <c r="F97" s="315" t="s">
        <v>627</v>
      </c>
      <c r="G97" s="316"/>
      <c r="H97" s="292" t="s">
        <v>665</v>
      </c>
      <c r="I97" s="292" t="s">
        <v>662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666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621</v>
      </c>
      <c r="D103" s="307"/>
      <c r="E103" s="307"/>
      <c r="F103" s="307" t="s">
        <v>622</v>
      </c>
      <c r="G103" s="308"/>
      <c r="H103" s="307" t="s">
        <v>55</v>
      </c>
      <c r="I103" s="307" t="s">
        <v>58</v>
      </c>
      <c r="J103" s="307" t="s">
        <v>623</v>
      </c>
      <c r="K103" s="306"/>
    </row>
    <row r="104" s="1" customFormat="1" ht="17.25" customHeight="1">
      <c r="B104" s="304"/>
      <c r="C104" s="309" t="s">
        <v>624</v>
      </c>
      <c r="D104" s="309"/>
      <c r="E104" s="309"/>
      <c r="F104" s="310" t="s">
        <v>625</v>
      </c>
      <c r="G104" s="311"/>
      <c r="H104" s="309"/>
      <c r="I104" s="309"/>
      <c r="J104" s="309" t="s">
        <v>626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54</v>
      </c>
      <c r="D106" s="314"/>
      <c r="E106" s="314"/>
      <c r="F106" s="315" t="s">
        <v>627</v>
      </c>
      <c r="G106" s="292"/>
      <c r="H106" s="292" t="s">
        <v>667</v>
      </c>
      <c r="I106" s="292" t="s">
        <v>629</v>
      </c>
      <c r="J106" s="292">
        <v>20</v>
      </c>
      <c r="K106" s="306"/>
    </row>
    <row r="107" s="1" customFormat="1" ht="15" customHeight="1">
      <c r="B107" s="304"/>
      <c r="C107" s="292" t="s">
        <v>630</v>
      </c>
      <c r="D107" s="292"/>
      <c r="E107" s="292"/>
      <c r="F107" s="315" t="s">
        <v>627</v>
      </c>
      <c r="G107" s="292"/>
      <c r="H107" s="292" t="s">
        <v>667</v>
      </c>
      <c r="I107" s="292" t="s">
        <v>629</v>
      </c>
      <c r="J107" s="292">
        <v>120</v>
      </c>
      <c r="K107" s="306"/>
    </row>
    <row r="108" s="1" customFormat="1" ht="15" customHeight="1">
      <c r="B108" s="317"/>
      <c r="C108" s="292" t="s">
        <v>632</v>
      </c>
      <c r="D108" s="292"/>
      <c r="E108" s="292"/>
      <c r="F108" s="315" t="s">
        <v>633</v>
      </c>
      <c r="G108" s="292"/>
      <c r="H108" s="292" t="s">
        <v>667</v>
      </c>
      <c r="I108" s="292" t="s">
        <v>629</v>
      </c>
      <c r="J108" s="292">
        <v>50</v>
      </c>
      <c r="K108" s="306"/>
    </row>
    <row r="109" s="1" customFormat="1" ht="15" customHeight="1">
      <c r="B109" s="317"/>
      <c r="C109" s="292" t="s">
        <v>635</v>
      </c>
      <c r="D109" s="292"/>
      <c r="E109" s="292"/>
      <c r="F109" s="315" t="s">
        <v>627</v>
      </c>
      <c r="G109" s="292"/>
      <c r="H109" s="292" t="s">
        <v>667</v>
      </c>
      <c r="I109" s="292" t="s">
        <v>637</v>
      </c>
      <c r="J109" s="292"/>
      <c r="K109" s="306"/>
    </row>
    <row r="110" s="1" customFormat="1" ht="15" customHeight="1">
      <c r="B110" s="317"/>
      <c r="C110" s="292" t="s">
        <v>646</v>
      </c>
      <c r="D110" s="292"/>
      <c r="E110" s="292"/>
      <c r="F110" s="315" t="s">
        <v>633</v>
      </c>
      <c r="G110" s="292"/>
      <c r="H110" s="292" t="s">
        <v>667</v>
      </c>
      <c r="I110" s="292" t="s">
        <v>629</v>
      </c>
      <c r="J110" s="292">
        <v>50</v>
      </c>
      <c r="K110" s="306"/>
    </row>
    <row r="111" s="1" customFormat="1" ht="15" customHeight="1">
      <c r="B111" s="317"/>
      <c r="C111" s="292" t="s">
        <v>654</v>
      </c>
      <c r="D111" s="292"/>
      <c r="E111" s="292"/>
      <c r="F111" s="315" t="s">
        <v>633</v>
      </c>
      <c r="G111" s="292"/>
      <c r="H111" s="292" t="s">
        <v>667</v>
      </c>
      <c r="I111" s="292" t="s">
        <v>629</v>
      </c>
      <c r="J111" s="292">
        <v>50</v>
      </c>
      <c r="K111" s="306"/>
    </row>
    <row r="112" s="1" customFormat="1" ht="15" customHeight="1">
      <c r="B112" s="317"/>
      <c r="C112" s="292" t="s">
        <v>652</v>
      </c>
      <c r="D112" s="292"/>
      <c r="E112" s="292"/>
      <c r="F112" s="315" t="s">
        <v>633</v>
      </c>
      <c r="G112" s="292"/>
      <c r="H112" s="292" t="s">
        <v>667</v>
      </c>
      <c r="I112" s="292" t="s">
        <v>629</v>
      </c>
      <c r="J112" s="292">
        <v>50</v>
      </c>
      <c r="K112" s="306"/>
    </row>
    <row r="113" s="1" customFormat="1" ht="15" customHeight="1">
      <c r="B113" s="317"/>
      <c r="C113" s="292" t="s">
        <v>54</v>
      </c>
      <c r="D113" s="292"/>
      <c r="E113" s="292"/>
      <c r="F113" s="315" t="s">
        <v>627</v>
      </c>
      <c r="G113" s="292"/>
      <c r="H113" s="292" t="s">
        <v>668</v>
      </c>
      <c r="I113" s="292" t="s">
        <v>629</v>
      </c>
      <c r="J113" s="292">
        <v>20</v>
      </c>
      <c r="K113" s="306"/>
    </row>
    <row r="114" s="1" customFormat="1" ht="15" customHeight="1">
      <c r="B114" s="317"/>
      <c r="C114" s="292" t="s">
        <v>669</v>
      </c>
      <c r="D114" s="292"/>
      <c r="E114" s="292"/>
      <c r="F114" s="315" t="s">
        <v>627</v>
      </c>
      <c r="G114" s="292"/>
      <c r="H114" s="292" t="s">
        <v>670</v>
      </c>
      <c r="I114" s="292" t="s">
        <v>629</v>
      </c>
      <c r="J114" s="292">
        <v>120</v>
      </c>
      <c r="K114" s="306"/>
    </row>
    <row r="115" s="1" customFormat="1" ht="15" customHeight="1">
      <c r="B115" s="317"/>
      <c r="C115" s="292" t="s">
        <v>39</v>
      </c>
      <c r="D115" s="292"/>
      <c r="E115" s="292"/>
      <c r="F115" s="315" t="s">
        <v>627</v>
      </c>
      <c r="G115" s="292"/>
      <c r="H115" s="292" t="s">
        <v>671</v>
      </c>
      <c r="I115" s="292" t="s">
        <v>662</v>
      </c>
      <c r="J115" s="292"/>
      <c r="K115" s="306"/>
    </row>
    <row r="116" s="1" customFormat="1" ht="15" customHeight="1">
      <c r="B116" s="317"/>
      <c r="C116" s="292" t="s">
        <v>49</v>
      </c>
      <c r="D116" s="292"/>
      <c r="E116" s="292"/>
      <c r="F116" s="315" t="s">
        <v>627</v>
      </c>
      <c r="G116" s="292"/>
      <c r="H116" s="292" t="s">
        <v>672</v>
      </c>
      <c r="I116" s="292" t="s">
        <v>662</v>
      </c>
      <c r="J116" s="292"/>
      <c r="K116" s="306"/>
    </row>
    <row r="117" s="1" customFormat="1" ht="15" customHeight="1">
      <c r="B117" s="317"/>
      <c r="C117" s="292" t="s">
        <v>58</v>
      </c>
      <c r="D117" s="292"/>
      <c r="E117" s="292"/>
      <c r="F117" s="315" t="s">
        <v>627</v>
      </c>
      <c r="G117" s="292"/>
      <c r="H117" s="292" t="s">
        <v>673</v>
      </c>
      <c r="I117" s="292" t="s">
        <v>674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675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621</v>
      </c>
      <c r="D123" s="307"/>
      <c r="E123" s="307"/>
      <c r="F123" s="307" t="s">
        <v>622</v>
      </c>
      <c r="G123" s="308"/>
      <c r="H123" s="307" t="s">
        <v>55</v>
      </c>
      <c r="I123" s="307" t="s">
        <v>58</v>
      </c>
      <c r="J123" s="307" t="s">
        <v>623</v>
      </c>
      <c r="K123" s="336"/>
    </row>
    <row r="124" s="1" customFormat="1" ht="17.25" customHeight="1">
      <c r="B124" s="335"/>
      <c r="C124" s="309" t="s">
        <v>624</v>
      </c>
      <c r="D124" s="309"/>
      <c r="E124" s="309"/>
      <c r="F124" s="310" t="s">
        <v>625</v>
      </c>
      <c r="G124" s="311"/>
      <c r="H124" s="309"/>
      <c r="I124" s="309"/>
      <c r="J124" s="309" t="s">
        <v>626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630</v>
      </c>
      <c r="D126" s="314"/>
      <c r="E126" s="314"/>
      <c r="F126" s="315" t="s">
        <v>627</v>
      </c>
      <c r="G126" s="292"/>
      <c r="H126" s="292" t="s">
        <v>667</v>
      </c>
      <c r="I126" s="292" t="s">
        <v>629</v>
      </c>
      <c r="J126" s="292">
        <v>120</v>
      </c>
      <c r="K126" s="340"/>
    </row>
    <row r="127" s="1" customFormat="1" ht="15" customHeight="1">
      <c r="B127" s="337"/>
      <c r="C127" s="292" t="s">
        <v>676</v>
      </c>
      <c r="D127" s="292"/>
      <c r="E127" s="292"/>
      <c r="F127" s="315" t="s">
        <v>627</v>
      </c>
      <c r="G127" s="292"/>
      <c r="H127" s="292" t="s">
        <v>677</v>
      </c>
      <c r="I127" s="292" t="s">
        <v>629</v>
      </c>
      <c r="J127" s="292" t="s">
        <v>678</v>
      </c>
      <c r="K127" s="340"/>
    </row>
    <row r="128" s="1" customFormat="1" ht="15" customHeight="1">
      <c r="B128" s="337"/>
      <c r="C128" s="292" t="s">
        <v>575</v>
      </c>
      <c r="D128" s="292"/>
      <c r="E128" s="292"/>
      <c r="F128" s="315" t="s">
        <v>627</v>
      </c>
      <c r="G128" s="292"/>
      <c r="H128" s="292" t="s">
        <v>679</v>
      </c>
      <c r="I128" s="292" t="s">
        <v>629</v>
      </c>
      <c r="J128" s="292" t="s">
        <v>678</v>
      </c>
      <c r="K128" s="340"/>
    </row>
    <row r="129" s="1" customFormat="1" ht="15" customHeight="1">
      <c r="B129" s="337"/>
      <c r="C129" s="292" t="s">
        <v>638</v>
      </c>
      <c r="D129" s="292"/>
      <c r="E129" s="292"/>
      <c r="F129" s="315" t="s">
        <v>633</v>
      </c>
      <c r="G129" s="292"/>
      <c r="H129" s="292" t="s">
        <v>639</v>
      </c>
      <c r="I129" s="292" t="s">
        <v>629</v>
      </c>
      <c r="J129" s="292">
        <v>15</v>
      </c>
      <c r="K129" s="340"/>
    </row>
    <row r="130" s="1" customFormat="1" ht="15" customHeight="1">
      <c r="B130" s="337"/>
      <c r="C130" s="318" t="s">
        <v>640</v>
      </c>
      <c r="D130" s="318"/>
      <c r="E130" s="318"/>
      <c r="F130" s="319" t="s">
        <v>633</v>
      </c>
      <c r="G130" s="318"/>
      <c r="H130" s="318" t="s">
        <v>641</v>
      </c>
      <c r="I130" s="318" t="s">
        <v>629</v>
      </c>
      <c r="J130" s="318">
        <v>15</v>
      </c>
      <c r="K130" s="340"/>
    </row>
    <row r="131" s="1" customFormat="1" ht="15" customHeight="1">
      <c r="B131" s="337"/>
      <c r="C131" s="318" t="s">
        <v>642</v>
      </c>
      <c r="D131" s="318"/>
      <c r="E131" s="318"/>
      <c r="F131" s="319" t="s">
        <v>633</v>
      </c>
      <c r="G131" s="318"/>
      <c r="H131" s="318" t="s">
        <v>643</v>
      </c>
      <c r="I131" s="318" t="s">
        <v>629</v>
      </c>
      <c r="J131" s="318">
        <v>20</v>
      </c>
      <c r="K131" s="340"/>
    </row>
    <row r="132" s="1" customFormat="1" ht="15" customHeight="1">
      <c r="B132" s="337"/>
      <c r="C132" s="318" t="s">
        <v>644</v>
      </c>
      <c r="D132" s="318"/>
      <c r="E132" s="318"/>
      <c r="F132" s="319" t="s">
        <v>633</v>
      </c>
      <c r="G132" s="318"/>
      <c r="H132" s="318" t="s">
        <v>645</v>
      </c>
      <c r="I132" s="318" t="s">
        <v>629</v>
      </c>
      <c r="J132" s="318">
        <v>20</v>
      </c>
      <c r="K132" s="340"/>
    </row>
    <row r="133" s="1" customFormat="1" ht="15" customHeight="1">
      <c r="B133" s="337"/>
      <c r="C133" s="292" t="s">
        <v>632</v>
      </c>
      <c r="D133" s="292"/>
      <c r="E133" s="292"/>
      <c r="F133" s="315" t="s">
        <v>633</v>
      </c>
      <c r="G133" s="292"/>
      <c r="H133" s="292" t="s">
        <v>667</v>
      </c>
      <c r="I133" s="292" t="s">
        <v>629</v>
      </c>
      <c r="J133" s="292">
        <v>50</v>
      </c>
      <c r="K133" s="340"/>
    </row>
    <row r="134" s="1" customFormat="1" ht="15" customHeight="1">
      <c r="B134" s="337"/>
      <c r="C134" s="292" t="s">
        <v>646</v>
      </c>
      <c r="D134" s="292"/>
      <c r="E134" s="292"/>
      <c r="F134" s="315" t="s">
        <v>633</v>
      </c>
      <c r="G134" s="292"/>
      <c r="H134" s="292" t="s">
        <v>667</v>
      </c>
      <c r="I134" s="292" t="s">
        <v>629</v>
      </c>
      <c r="J134" s="292">
        <v>50</v>
      </c>
      <c r="K134" s="340"/>
    </row>
    <row r="135" s="1" customFormat="1" ht="15" customHeight="1">
      <c r="B135" s="337"/>
      <c r="C135" s="292" t="s">
        <v>652</v>
      </c>
      <c r="D135" s="292"/>
      <c r="E135" s="292"/>
      <c r="F135" s="315" t="s">
        <v>633</v>
      </c>
      <c r="G135" s="292"/>
      <c r="H135" s="292" t="s">
        <v>667</v>
      </c>
      <c r="I135" s="292" t="s">
        <v>629</v>
      </c>
      <c r="J135" s="292">
        <v>50</v>
      </c>
      <c r="K135" s="340"/>
    </row>
    <row r="136" s="1" customFormat="1" ht="15" customHeight="1">
      <c r="B136" s="337"/>
      <c r="C136" s="292" t="s">
        <v>654</v>
      </c>
      <c r="D136" s="292"/>
      <c r="E136" s="292"/>
      <c r="F136" s="315" t="s">
        <v>633</v>
      </c>
      <c r="G136" s="292"/>
      <c r="H136" s="292" t="s">
        <v>667</v>
      </c>
      <c r="I136" s="292" t="s">
        <v>629</v>
      </c>
      <c r="J136" s="292">
        <v>50</v>
      </c>
      <c r="K136" s="340"/>
    </row>
    <row r="137" s="1" customFormat="1" ht="15" customHeight="1">
      <c r="B137" s="337"/>
      <c r="C137" s="292" t="s">
        <v>655</v>
      </c>
      <c r="D137" s="292"/>
      <c r="E137" s="292"/>
      <c r="F137" s="315" t="s">
        <v>633</v>
      </c>
      <c r="G137" s="292"/>
      <c r="H137" s="292" t="s">
        <v>680</v>
      </c>
      <c r="I137" s="292" t="s">
        <v>629</v>
      </c>
      <c r="J137" s="292">
        <v>255</v>
      </c>
      <c r="K137" s="340"/>
    </row>
    <row r="138" s="1" customFormat="1" ht="15" customHeight="1">
      <c r="B138" s="337"/>
      <c r="C138" s="292" t="s">
        <v>657</v>
      </c>
      <c r="D138" s="292"/>
      <c r="E138" s="292"/>
      <c r="F138" s="315" t="s">
        <v>627</v>
      </c>
      <c r="G138" s="292"/>
      <c r="H138" s="292" t="s">
        <v>681</v>
      </c>
      <c r="I138" s="292" t="s">
        <v>659</v>
      </c>
      <c r="J138" s="292"/>
      <c r="K138" s="340"/>
    </row>
    <row r="139" s="1" customFormat="1" ht="15" customHeight="1">
      <c r="B139" s="337"/>
      <c r="C139" s="292" t="s">
        <v>660</v>
      </c>
      <c r="D139" s="292"/>
      <c r="E139" s="292"/>
      <c r="F139" s="315" t="s">
        <v>627</v>
      </c>
      <c r="G139" s="292"/>
      <c r="H139" s="292" t="s">
        <v>682</v>
      </c>
      <c r="I139" s="292" t="s">
        <v>662</v>
      </c>
      <c r="J139" s="292"/>
      <c r="K139" s="340"/>
    </row>
    <row r="140" s="1" customFormat="1" ht="15" customHeight="1">
      <c r="B140" s="337"/>
      <c r="C140" s="292" t="s">
        <v>663</v>
      </c>
      <c r="D140" s="292"/>
      <c r="E140" s="292"/>
      <c r="F140" s="315" t="s">
        <v>627</v>
      </c>
      <c r="G140" s="292"/>
      <c r="H140" s="292" t="s">
        <v>663</v>
      </c>
      <c r="I140" s="292" t="s">
        <v>662</v>
      </c>
      <c r="J140" s="292"/>
      <c r="K140" s="340"/>
    </row>
    <row r="141" s="1" customFormat="1" ht="15" customHeight="1">
      <c r="B141" s="337"/>
      <c r="C141" s="292" t="s">
        <v>39</v>
      </c>
      <c r="D141" s="292"/>
      <c r="E141" s="292"/>
      <c r="F141" s="315" t="s">
        <v>627</v>
      </c>
      <c r="G141" s="292"/>
      <c r="H141" s="292" t="s">
        <v>683</v>
      </c>
      <c r="I141" s="292" t="s">
        <v>662</v>
      </c>
      <c r="J141" s="292"/>
      <c r="K141" s="340"/>
    </row>
    <row r="142" s="1" customFormat="1" ht="15" customHeight="1">
      <c r="B142" s="337"/>
      <c r="C142" s="292" t="s">
        <v>684</v>
      </c>
      <c r="D142" s="292"/>
      <c r="E142" s="292"/>
      <c r="F142" s="315" t="s">
        <v>627</v>
      </c>
      <c r="G142" s="292"/>
      <c r="H142" s="292" t="s">
        <v>685</v>
      </c>
      <c r="I142" s="292" t="s">
        <v>662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686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621</v>
      </c>
      <c r="D148" s="307"/>
      <c r="E148" s="307"/>
      <c r="F148" s="307" t="s">
        <v>622</v>
      </c>
      <c r="G148" s="308"/>
      <c r="H148" s="307" t="s">
        <v>55</v>
      </c>
      <c r="I148" s="307" t="s">
        <v>58</v>
      </c>
      <c r="J148" s="307" t="s">
        <v>623</v>
      </c>
      <c r="K148" s="306"/>
    </row>
    <row r="149" s="1" customFormat="1" ht="17.25" customHeight="1">
      <c r="B149" s="304"/>
      <c r="C149" s="309" t="s">
        <v>624</v>
      </c>
      <c r="D149" s="309"/>
      <c r="E149" s="309"/>
      <c r="F149" s="310" t="s">
        <v>625</v>
      </c>
      <c r="G149" s="311"/>
      <c r="H149" s="309"/>
      <c r="I149" s="309"/>
      <c r="J149" s="309" t="s">
        <v>626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630</v>
      </c>
      <c r="D151" s="292"/>
      <c r="E151" s="292"/>
      <c r="F151" s="345" t="s">
        <v>627</v>
      </c>
      <c r="G151" s="292"/>
      <c r="H151" s="344" t="s">
        <v>667</v>
      </c>
      <c r="I151" s="344" t="s">
        <v>629</v>
      </c>
      <c r="J151" s="344">
        <v>120</v>
      </c>
      <c r="K151" s="340"/>
    </row>
    <row r="152" s="1" customFormat="1" ht="15" customHeight="1">
      <c r="B152" s="317"/>
      <c r="C152" s="344" t="s">
        <v>676</v>
      </c>
      <c r="D152" s="292"/>
      <c r="E152" s="292"/>
      <c r="F152" s="345" t="s">
        <v>627</v>
      </c>
      <c r="G152" s="292"/>
      <c r="H152" s="344" t="s">
        <v>687</v>
      </c>
      <c r="I152" s="344" t="s">
        <v>629</v>
      </c>
      <c r="J152" s="344" t="s">
        <v>678</v>
      </c>
      <c r="K152" s="340"/>
    </row>
    <row r="153" s="1" customFormat="1" ht="15" customHeight="1">
      <c r="B153" s="317"/>
      <c r="C153" s="344" t="s">
        <v>575</v>
      </c>
      <c r="D153" s="292"/>
      <c r="E153" s="292"/>
      <c r="F153" s="345" t="s">
        <v>627</v>
      </c>
      <c r="G153" s="292"/>
      <c r="H153" s="344" t="s">
        <v>688</v>
      </c>
      <c r="I153" s="344" t="s">
        <v>629</v>
      </c>
      <c r="J153" s="344" t="s">
        <v>678</v>
      </c>
      <c r="K153" s="340"/>
    </row>
    <row r="154" s="1" customFormat="1" ht="15" customHeight="1">
      <c r="B154" s="317"/>
      <c r="C154" s="344" t="s">
        <v>632</v>
      </c>
      <c r="D154" s="292"/>
      <c r="E154" s="292"/>
      <c r="F154" s="345" t="s">
        <v>633</v>
      </c>
      <c r="G154" s="292"/>
      <c r="H154" s="344" t="s">
        <v>667</v>
      </c>
      <c r="I154" s="344" t="s">
        <v>629</v>
      </c>
      <c r="J154" s="344">
        <v>50</v>
      </c>
      <c r="K154" s="340"/>
    </row>
    <row r="155" s="1" customFormat="1" ht="15" customHeight="1">
      <c r="B155" s="317"/>
      <c r="C155" s="344" t="s">
        <v>635</v>
      </c>
      <c r="D155" s="292"/>
      <c r="E155" s="292"/>
      <c r="F155" s="345" t="s">
        <v>627</v>
      </c>
      <c r="G155" s="292"/>
      <c r="H155" s="344" t="s">
        <v>667</v>
      </c>
      <c r="I155" s="344" t="s">
        <v>637</v>
      </c>
      <c r="J155" s="344"/>
      <c r="K155" s="340"/>
    </row>
    <row r="156" s="1" customFormat="1" ht="15" customHeight="1">
      <c r="B156" s="317"/>
      <c r="C156" s="344" t="s">
        <v>646</v>
      </c>
      <c r="D156" s="292"/>
      <c r="E156" s="292"/>
      <c r="F156" s="345" t="s">
        <v>633</v>
      </c>
      <c r="G156" s="292"/>
      <c r="H156" s="344" t="s">
        <v>667</v>
      </c>
      <c r="I156" s="344" t="s">
        <v>629</v>
      </c>
      <c r="J156" s="344">
        <v>50</v>
      </c>
      <c r="K156" s="340"/>
    </row>
    <row r="157" s="1" customFormat="1" ht="15" customHeight="1">
      <c r="B157" s="317"/>
      <c r="C157" s="344" t="s">
        <v>654</v>
      </c>
      <c r="D157" s="292"/>
      <c r="E157" s="292"/>
      <c r="F157" s="345" t="s">
        <v>633</v>
      </c>
      <c r="G157" s="292"/>
      <c r="H157" s="344" t="s">
        <v>667</v>
      </c>
      <c r="I157" s="344" t="s">
        <v>629</v>
      </c>
      <c r="J157" s="344">
        <v>50</v>
      </c>
      <c r="K157" s="340"/>
    </row>
    <row r="158" s="1" customFormat="1" ht="15" customHeight="1">
      <c r="B158" s="317"/>
      <c r="C158" s="344" t="s">
        <v>652</v>
      </c>
      <c r="D158" s="292"/>
      <c r="E158" s="292"/>
      <c r="F158" s="345" t="s">
        <v>633</v>
      </c>
      <c r="G158" s="292"/>
      <c r="H158" s="344" t="s">
        <v>667</v>
      </c>
      <c r="I158" s="344" t="s">
        <v>629</v>
      </c>
      <c r="J158" s="344">
        <v>50</v>
      </c>
      <c r="K158" s="340"/>
    </row>
    <row r="159" s="1" customFormat="1" ht="15" customHeight="1">
      <c r="B159" s="317"/>
      <c r="C159" s="344" t="s">
        <v>83</v>
      </c>
      <c r="D159" s="292"/>
      <c r="E159" s="292"/>
      <c r="F159" s="345" t="s">
        <v>627</v>
      </c>
      <c r="G159" s="292"/>
      <c r="H159" s="344" t="s">
        <v>689</v>
      </c>
      <c r="I159" s="344" t="s">
        <v>629</v>
      </c>
      <c r="J159" s="344" t="s">
        <v>690</v>
      </c>
      <c r="K159" s="340"/>
    </row>
    <row r="160" s="1" customFormat="1" ht="15" customHeight="1">
      <c r="B160" s="317"/>
      <c r="C160" s="344" t="s">
        <v>691</v>
      </c>
      <c r="D160" s="292"/>
      <c r="E160" s="292"/>
      <c r="F160" s="345" t="s">
        <v>627</v>
      </c>
      <c r="G160" s="292"/>
      <c r="H160" s="344" t="s">
        <v>692</v>
      </c>
      <c r="I160" s="344" t="s">
        <v>662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693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621</v>
      </c>
      <c r="D166" s="307"/>
      <c r="E166" s="307"/>
      <c r="F166" s="307" t="s">
        <v>622</v>
      </c>
      <c r="G166" s="349"/>
      <c r="H166" s="350" t="s">
        <v>55</v>
      </c>
      <c r="I166" s="350" t="s">
        <v>58</v>
      </c>
      <c r="J166" s="307" t="s">
        <v>623</v>
      </c>
      <c r="K166" s="284"/>
    </row>
    <row r="167" s="1" customFormat="1" ht="17.25" customHeight="1">
      <c r="B167" s="285"/>
      <c r="C167" s="309" t="s">
        <v>624</v>
      </c>
      <c r="D167" s="309"/>
      <c r="E167" s="309"/>
      <c r="F167" s="310" t="s">
        <v>625</v>
      </c>
      <c r="G167" s="351"/>
      <c r="H167" s="352"/>
      <c r="I167" s="352"/>
      <c r="J167" s="309" t="s">
        <v>626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630</v>
      </c>
      <c r="D169" s="292"/>
      <c r="E169" s="292"/>
      <c r="F169" s="315" t="s">
        <v>627</v>
      </c>
      <c r="G169" s="292"/>
      <c r="H169" s="292" t="s">
        <v>667</v>
      </c>
      <c r="I169" s="292" t="s">
        <v>629</v>
      </c>
      <c r="J169" s="292">
        <v>120</v>
      </c>
      <c r="K169" s="340"/>
    </row>
    <row r="170" s="1" customFormat="1" ht="15" customHeight="1">
      <c r="B170" s="317"/>
      <c r="C170" s="292" t="s">
        <v>676</v>
      </c>
      <c r="D170" s="292"/>
      <c r="E170" s="292"/>
      <c r="F170" s="315" t="s">
        <v>627</v>
      </c>
      <c r="G170" s="292"/>
      <c r="H170" s="292" t="s">
        <v>677</v>
      </c>
      <c r="I170" s="292" t="s">
        <v>629</v>
      </c>
      <c r="J170" s="292" t="s">
        <v>678</v>
      </c>
      <c r="K170" s="340"/>
    </row>
    <row r="171" s="1" customFormat="1" ht="15" customHeight="1">
      <c r="B171" s="317"/>
      <c r="C171" s="292" t="s">
        <v>575</v>
      </c>
      <c r="D171" s="292"/>
      <c r="E171" s="292"/>
      <c r="F171" s="315" t="s">
        <v>627</v>
      </c>
      <c r="G171" s="292"/>
      <c r="H171" s="292" t="s">
        <v>694</v>
      </c>
      <c r="I171" s="292" t="s">
        <v>629</v>
      </c>
      <c r="J171" s="292" t="s">
        <v>678</v>
      </c>
      <c r="K171" s="340"/>
    </row>
    <row r="172" s="1" customFormat="1" ht="15" customHeight="1">
      <c r="B172" s="317"/>
      <c r="C172" s="292" t="s">
        <v>632</v>
      </c>
      <c r="D172" s="292"/>
      <c r="E172" s="292"/>
      <c r="F172" s="315" t="s">
        <v>633</v>
      </c>
      <c r="G172" s="292"/>
      <c r="H172" s="292" t="s">
        <v>694</v>
      </c>
      <c r="I172" s="292" t="s">
        <v>629</v>
      </c>
      <c r="J172" s="292">
        <v>50</v>
      </c>
      <c r="K172" s="340"/>
    </row>
    <row r="173" s="1" customFormat="1" ht="15" customHeight="1">
      <c r="B173" s="317"/>
      <c r="C173" s="292" t="s">
        <v>635</v>
      </c>
      <c r="D173" s="292"/>
      <c r="E173" s="292"/>
      <c r="F173" s="315" t="s">
        <v>627</v>
      </c>
      <c r="G173" s="292"/>
      <c r="H173" s="292" t="s">
        <v>694</v>
      </c>
      <c r="I173" s="292" t="s">
        <v>637</v>
      </c>
      <c r="J173" s="292"/>
      <c r="K173" s="340"/>
    </row>
    <row r="174" s="1" customFormat="1" ht="15" customHeight="1">
      <c r="B174" s="317"/>
      <c r="C174" s="292" t="s">
        <v>646</v>
      </c>
      <c r="D174" s="292"/>
      <c r="E174" s="292"/>
      <c r="F174" s="315" t="s">
        <v>633</v>
      </c>
      <c r="G174" s="292"/>
      <c r="H174" s="292" t="s">
        <v>694</v>
      </c>
      <c r="I174" s="292" t="s">
        <v>629</v>
      </c>
      <c r="J174" s="292">
        <v>50</v>
      </c>
      <c r="K174" s="340"/>
    </row>
    <row r="175" s="1" customFormat="1" ht="15" customHeight="1">
      <c r="B175" s="317"/>
      <c r="C175" s="292" t="s">
        <v>654</v>
      </c>
      <c r="D175" s="292"/>
      <c r="E175" s="292"/>
      <c r="F175" s="315" t="s">
        <v>633</v>
      </c>
      <c r="G175" s="292"/>
      <c r="H175" s="292" t="s">
        <v>694</v>
      </c>
      <c r="I175" s="292" t="s">
        <v>629</v>
      </c>
      <c r="J175" s="292">
        <v>50</v>
      </c>
      <c r="K175" s="340"/>
    </row>
    <row r="176" s="1" customFormat="1" ht="15" customHeight="1">
      <c r="B176" s="317"/>
      <c r="C176" s="292" t="s">
        <v>652</v>
      </c>
      <c r="D176" s="292"/>
      <c r="E176" s="292"/>
      <c r="F176" s="315" t="s">
        <v>633</v>
      </c>
      <c r="G176" s="292"/>
      <c r="H176" s="292" t="s">
        <v>694</v>
      </c>
      <c r="I176" s="292" t="s">
        <v>629</v>
      </c>
      <c r="J176" s="292">
        <v>50</v>
      </c>
      <c r="K176" s="340"/>
    </row>
    <row r="177" s="1" customFormat="1" ht="15" customHeight="1">
      <c r="B177" s="317"/>
      <c r="C177" s="292" t="s">
        <v>102</v>
      </c>
      <c r="D177" s="292"/>
      <c r="E177" s="292"/>
      <c r="F177" s="315" t="s">
        <v>627</v>
      </c>
      <c r="G177" s="292"/>
      <c r="H177" s="292" t="s">
        <v>695</v>
      </c>
      <c r="I177" s="292" t="s">
        <v>696</v>
      </c>
      <c r="J177" s="292"/>
      <c r="K177" s="340"/>
    </row>
    <row r="178" s="1" customFormat="1" ht="15" customHeight="1">
      <c r="B178" s="317"/>
      <c r="C178" s="292" t="s">
        <v>58</v>
      </c>
      <c r="D178" s="292"/>
      <c r="E178" s="292"/>
      <c r="F178" s="315" t="s">
        <v>627</v>
      </c>
      <c r="G178" s="292"/>
      <c r="H178" s="292" t="s">
        <v>697</v>
      </c>
      <c r="I178" s="292" t="s">
        <v>698</v>
      </c>
      <c r="J178" s="292">
        <v>1</v>
      </c>
      <c r="K178" s="340"/>
    </row>
    <row r="179" s="1" customFormat="1" ht="15" customHeight="1">
      <c r="B179" s="317"/>
      <c r="C179" s="292" t="s">
        <v>54</v>
      </c>
      <c r="D179" s="292"/>
      <c r="E179" s="292"/>
      <c r="F179" s="315" t="s">
        <v>627</v>
      </c>
      <c r="G179" s="292"/>
      <c r="H179" s="292" t="s">
        <v>699</v>
      </c>
      <c r="I179" s="292" t="s">
        <v>629</v>
      </c>
      <c r="J179" s="292">
        <v>20</v>
      </c>
      <c r="K179" s="340"/>
    </row>
    <row r="180" s="1" customFormat="1" ht="15" customHeight="1">
      <c r="B180" s="317"/>
      <c r="C180" s="292" t="s">
        <v>55</v>
      </c>
      <c r="D180" s="292"/>
      <c r="E180" s="292"/>
      <c r="F180" s="315" t="s">
        <v>627</v>
      </c>
      <c r="G180" s="292"/>
      <c r="H180" s="292" t="s">
        <v>700</v>
      </c>
      <c r="I180" s="292" t="s">
        <v>629</v>
      </c>
      <c r="J180" s="292">
        <v>255</v>
      </c>
      <c r="K180" s="340"/>
    </row>
    <row r="181" s="1" customFormat="1" ht="15" customHeight="1">
      <c r="B181" s="317"/>
      <c r="C181" s="292" t="s">
        <v>103</v>
      </c>
      <c r="D181" s="292"/>
      <c r="E181" s="292"/>
      <c r="F181" s="315" t="s">
        <v>627</v>
      </c>
      <c r="G181" s="292"/>
      <c r="H181" s="292" t="s">
        <v>591</v>
      </c>
      <c r="I181" s="292" t="s">
        <v>629</v>
      </c>
      <c r="J181" s="292">
        <v>10</v>
      </c>
      <c r="K181" s="340"/>
    </row>
    <row r="182" s="1" customFormat="1" ht="15" customHeight="1">
      <c r="B182" s="317"/>
      <c r="C182" s="292" t="s">
        <v>104</v>
      </c>
      <c r="D182" s="292"/>
      <c r="E182" s="292"/>
      <c r="F182" s="315" t="s">
        <v>627</v>
      </c>
      <c r="G182" s="292"/>
      <c r="H182" s="292" t="s">
        <v>701</v>
      </c>
      <c r="I182" s="292" t="s">
        <v>662</v>
      </c>
      <c r="J182" s="292"/>
      <c r="K182" s="340"/>
    </row>
    <row r="183" s="1" customFormat="1" ht="15" customHeight="1">
      <c r="B183" s="317"/>
      <c r="C183" s="292" t="s">
        <v>702</v>
      </c>
      <c r="D183" s="292"/>
      <c r="E183" s="292"/>
      <c r="F183" s="315" t="s">
        <v>627</v>
      </c>
      <c r="G183" s="292"/>
      <c r="H183" s="292" t="s">
        <v>703</v>
      </c>
      <c r="I183" s="292" t="s">
        <v>662</v>
      </c>
      <c r="J183" s="292"/>
      <c r="K183" s="340"/>
    </row>
    <row r="184" s="1" customFormat="1" ht="15" customHeight="1">
      <c r="B184" s="317"/>
      <c r="C184" s="292" t="s">
        <v>691</v>
      </c>
      <c r="D184" s="292"/>
      <c r="E184" s="292"/>
      <c r="F184" s="315" t="s">
        <v>627</v>
      </c>
      <c r="G184" s="292"/>
      <c r="H184" s="292" t="s">
        <v>704</v>
      </c>
      <c r="I184" s="292" t="s">
        <v>662</v>
      </c>
      <c r="J184" s="292"/>
      <c r="K184" s="340"/>
    </row>
    <row r="185" s="1" customFormat="1" ht="15" customHeight="1">
      <c r="B185" s="317"/>
      <c r="C185" s="292" t="s">
        <v>106</v>
      </c>
      <c r="D185" s="292"/>
      <c r="E185" s="292"/>
      <c r="F185" s="315" t="s">
        <v>633</v>
      </c>
      <c r="G185" s="292"/>
      <c r="H185" s="292" t="s">
        <v>705</v>
      </c>
      <c r="I185" s="292" t="s">
        <v>629</v>
      </c>
      <c r="J185" s="292">
        <v>50</v>
      </c>
      <c r="K185" s="340"/>
    </row>
    <row r="186" s="1" customFormat="1" ht="15" customHeight="1">
      <c r="B186" s="317"/>
      <c r="C186" s="292" t="s">
        <v>706</v>
      </c>
      <c r="D186" s="292"/>
      <c r="E186" s="292"/>
      <c r="F186" s="315" t="s">
        <v>633</v>
      </c>
      <c r="G186" s="292"/>
      <c r="H186" s="292" t="s">
        <v>707</v>
      </c>
      <c r="I186" s="292" t="s">
        <v>708</v>
      </c>
      <c r="J186" s="292"/>
      <c r="K186" s="340"/>
    </row>
    <row r="187" s="1" customFormat="1" ht="15" customHeight="1">
      <c r="B187" s="317"/>
      <c r="C187" s="292" t="s">
        <v>709</v>
      </c>
      <c r="D187" s="292"/>
      <c r="E187" s="292"/>
      <c r="F187" s="315" t="s">
        <v>633</v>
      </c>
      <c r="G187" s="292"/>
      <c r="H187" s="292" t="s">
        <v>710</v>
      </c>
      <c r="I187" s="292" t="s">
        <v>708</v>
      </c>
      <c r="J187" s="292"/>
      <c r="K187" s="340"/>
    </row>
    <row r="188" s="1" customFormat="1" ht="15" customHeight="1">
      <c r="B188" s="317"/>
      <c r="C188" s="292" t="s">
        <v>711</v>
      </c>
      <c r="D188" s="292"/>
      <c r="E188" s="292"/>
      <c r="F188" s="315" t="s">
        <v>633</v>
      </c>
      <c r="G188" s="292"/>
      <c r="H188" s="292" t="s">
        <v>712</v>
      </c>
      <c r="I188" s="292" t="s">
        <v>708</v>
      </c>
      <c r="J188" s="292"/>
      <c r="K188" s="340"/>
    </row>
    <row r="189" s="1" customFormat="1" ht="15" customHeight="1">
      <c r="B189" s="317"/>
      <c r="C189" s="353" t="s">
        <v>713</v>
      </c>
      <c r="D189" s="292"/>
      <c r="E189" s="292"/>
      <c r="F189" s="315" t="s">
        <v>633</v>
      </c>
      <c r="G189" s="292"/>
      <c r="H189" s="292" t="s">
        <v>714</v>
      </c>
      <c r="I189" s="292" t="s">
        <v>715</v>
      </c>
      <c r="J189" s="354" t="s">
        <v>716</v>
      </c>
      <c r="K189" s="340"/>
    </row>
    <row r="190" s="18" customFormat="1" ht="15" customHeight="1">
      <c r="B190" s="355"/>
      <c r="C190" s="356" t="s">
        <v>717</v>
      </c>
      <c r="D190" s="357"/>
      <c r="E190" s="357"/>
      <c r="F190" s="358" t="s">
        <v>633</v>
      </c>
      <c r="G190" s="357"/>
      <c r="H190" s="357" t="s">
        <v>718</v>
      </c>
      <c r="I190" s="357" t="s">
        <v>715</v>
      </c>
      <c r="J190" s="359" t="s">
        <v>716</v>
      </c>
      <c r="K190" s="360"/>
    </row>
    <row r="191" s="1" customFormat="1" ht="15" customHeight="1">
      <c r="B191" s="317"/>
      <c r="C191" s="353" t="s">
        <v>43</v>
      </c>
      <c r="D191" s="292"/>
      <c r="E191" s="292"/>
      <c r="F191" s="315" t="s">
        <v>627</v>
      </c>
      <c r="G191" s="292"/>
      <c r="H191" s="289" t="s">
        <v>719</v>
      </c>
      <c r="I191" s="292" t="s">
        <v>720</v>
      </c>
      <c r="J191" s="292"/>
      <c r="K191" s="340"/>
    </row>
    <row r="192" s="1" customFormat="1" ht="15" customHeight="1">
      <c r="B192" s="317"/>
      <c r="C192" s="353" t="s">
        <v>721</v>
      </c>
      <c r="D192" s="292"/>
      <c r="E192" s="292"/>
      <c r="F192" s="315" t="s">
        <v>627</v>
      </c>
      <c r="G192" s="292"/>
      <c r="H192" s="292" t="s">
        <v>722</v>
      </c>
      <c r="I192" s="292" t="s">
        <v>662</v>
      </c>
      <c r="J192" s="292"/>
      <c r="K192" s="340"/>
    </row>
    <row r="193" s="1" customFormat="1" ht="15" customHeight="1">
      <c r="B193" s="317"/>
      <c r="C193" s="353" t="s">
        <v>723</v>
      </c>
      <c r="D193" s="292"/>
      <c r="E193" s="292"/>
      <c r="F193" s="315" t="s">
        <v>627</v>
      </c>
      <c r="G193" s="292"/>
      <c r="H193" s="292" t="s">
        <v>724</v>
      </c>
      <c r="I193" s="292" t="s">
        <v>662</v>
      </c>
      <c r="J193" s="292"/>
      <c r="K193" s="340"/>
    </row>
    <row r="194" s="1" customFormat="1" ht="15" customHeight="1">
      <c r="B194" s="317"/>
      <c r="C194" s="353" t="s">
        <v>725</v>
      </c>
      <c r="D194" s="292"/>
      <c r="E194" s="292"/>
      <c r="F194" s="315" t="s">
        <v>633</v>
      </c>
      <c r="G194" s="292"/>
      <c r="H194" s="292" t="s">
        <v>726</v>
      </c>
      <c r="I194" s="292" t="s">
        <v>662</v>
      </c>
      <c r="J194" s="292"/>
      <c r="K194" s="340"/>
    </row>
    <row r="195" s="1" customFormat="1" ht="15" customHeight="1">
      <c r="B195" s="346"/>
      <c r="C195" s="361"/>
      <c r="D195" s="326"/>
      <c r="E195" s="326"/>
      <c r="F195" s="326"/>
      <c r="G195" s="326"/>
      <c r="H195" s="326"/>
      <c r="I195" s="326"/>
      <c r="J195" s="326"/>
      <c r="K195" s="347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28"/>
      <c r="C197" s="338"/>
      <c r="D197" s="338"/>
      <c r="E197" s="338"/>
      <c r="F197" s="348"/>
      <c r="G197" s="338"/>
      <c r="H197" s="338"/>
      <c r="I197" s="338"/>
      <c r="J197" s="338"/>
      <c r="K197" s="328"/>
    </row>
    <row r="198" s="1" customFormat="1" ht="18.75" customHeight="1">
      <c r="B198" s="300"/>
      <c r="C198" s="300"/>
      <c r="D198" s="300"/>
      <c r="E198" s="300"/>
      <c r="F198" s="300"/>
      <c r="G198" s="300"/>
      <c r="H198" s="300"/>
      <c r="I198" s="300"/>
      <c r="J198" s="300"/>
      <c r="K198" s="300"/>
    </row>
    <row r="199" s="1" customFormat="1" ht="13.5">
      <c r="B199" s="279"/>
      <c r="C199" s="280"/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1">
      <c r="B200" s="282"/>
      <c r="C200" s="283" t="s">
        <v>727</v>
      </c>
      <c r="D200" s="283"/>
      <c r="E200" s="283"/>
      <c r="F200" s="283"/>
      <c r="G200" s="283"/>
      <c r="H200" s="283"/>
      <c r="I200" s="283"/>
      <c r="J200" s="283"/>
      <c r="K200" s="284"/>
    </row>
    <row r="201" s="1" customFormat="1" ht="25.5" customHeight="1">
      <c r="B201" s="282"/>
      <c r="C201" s="362" t="s">
        <v>728</v>
      </c>
      <c r="D201" s="362"/>
      <c r="E201" s="362"/>
      <c r="F201" s="362" t="s">
        <v>729</v>
      </c>
      <c r="G201" s="363"/>
      <c r="H201" s="362" t="s">
        <v>730</v>
      </c>
      <c r="I201" s="362"/>
      <c r="J201" s="362"/>
      <c r="K201" s="284"/>
    </row>
    <row r="202" s="1" customFormat="1" ht="5.25" customHeight="1">
      <c r="B202" s="317"/>
      <c r="C202" s="312"/>
      <c r="D202" s="312"/>
      <c r="E202" s="312"/>
      <c r="F202" s="312"/>
      <c r="G202" s="338"/>
      <c r="H202" s="312"/>
      <c r="I202" s="312"/>
      <c r="J202" s="312"/>
      <c r="K202" s="340"/>
    </row>
    <row r="203" s="1" customFormat="1" ht="15" customHeight="1">
      <c r="B203" s="317"/>
      <c r="C203" s="292" t="s">
        <v>720</v>
      </c>
      <c r="D203" s="292"/>
      <c r="E203" s="292"/>
      <c r="F203" s="315" t="s">
        <v>44</v>
      </c>
      <c r="G203" s="292"/>
      <c r="H203" s="292" t="s">
        <v>731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45</v>
      </c>
      <c r="G204" s="292"/>
      <c r="H204" s="292" t="s">
        <v>732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48</v>
      </c>
      <c r="G205" s="292"/>
      <c r="H205" s="292" t="s">
        <v>733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46</v>
      </c>
      <c r="G206" s="292"/>
      <c r="H206" s="292" t="s">
        <v>734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 t="s">
        <v>47</v>
      </c>
      <c r="G207" s="292"/>
      <c r="H207" s="292" t="s">
        <v>735</v>
      </c>
      <c r="I207" s="292"/>
      <c r="J207" s="292"/>
      <c r="K207" s="340"/>
    </row>
    <row r="208" s="1" customFormat="1" ht="15" customHeight="1">
      <c r="B208" s="317"/>
      <c r="C208" s="292"/>
      <c r="D208" s="292"/>
      <c r="E208" s="292"/>
      <c r="F208" s="315"/>
      <c r="G208" s="292"/>
      <c r="H208" s="292"/>
      <c r="I208" s="292"/>
      <c r="J208" s="292"/>
      <c r="K208" s="340"/>
    </row>
    <row r="209" s="1" customFormat="1" ht="15" customHeight="1">
      <c r="B209" s="317"/>
      <c r="C209" s="292" t="s">
        <v>674</v>
      </c>
      <c r="D209" s="292"/>
      <c r="E209" s="292"/>
      <c r="F209" s="315" t="s">
        <v>77</v>
      </c>
      <c r="G209" s="292"/>
      <c r="H209" s="292" t="s">
        <v>736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569</v>
      </c>
      <c r="G210" s="292"/>
      <c r="H210" s="292" t="s">
        <v>570</v>
      </c>
      <c r="I210" s="292"/>
      <c r="J210" s="292"/>
      <c r="K210" s="340"/>
    </row>
    <row r="211" s="1" customFormat="1" ht="15" customHeight="1">
      <c r="B211" s="317"/>
      <c r="C211" s="292"/>
      <c r="D211" s="292"/>
      <c r="E211" s="292"/>
      <c r="F211" s="315" t="s">
        <v>567</v>
      </c>
      <c r="G211" s="292"/>
      <c r="H211" s="292" t="s">
        <v>737</v>
      </c>
      <c r="I211" s="292"/>
      <c r="J211" s="292"/>
      <c r="K211" s="340"/>
    </row>
    <row r="212" s="1" customFormat="1" ht="15" customHeight="1">
      <c r="B212" s="364"/>
      <c r="C212" s="292"/>
      <c r="D212" s="292"/>
      <c r="E212" s="292"/>
      <c r="F212" s="315" t="s">
        <v>571</v>
      </c>
      <c r="G212" s="353"/>
      <c r="H212" s="344" t="s">
        <v>572</v>
      </c>
      <c r="I212" s="344"/>
      <c r="J212" s="344"/>
      <c r="K212" s="365"/>
    </row>
    <row r="213" s="1" customFormat="1" ht="15" customHeight="1">
      <c r="B213" s="364"/>
      <c r="C213" s="292"/>
      <c r="D213" s="292"/>
      <c r="E213" s="292"/>
      <c r="F213" s="315" t="s">
        <v>573</v>
      </c>
      <c r="G213" s="353"/>
      <c r="H213" s="344" t="s">
        <v>549</v>
      </c>
      <c r="I213" s="344"/>
      <c r="J213" s="344"/>
      <c r="K213" s="365"/>
    </row>
    <row r="214" s="1" customFormat="1" ht="15" customHeight="1">
      <c r="B214" s="364"/>
      <c r="C214" s="292"/>
      <c r="D214" s="292"/>
      <c r="E214" s="292"/>
      <c r="F214" s="315"/>
      <c r="G214" s="353"/>
      <c r="H214" s="344"/>
      <c r="I214" s="344"/>
      <c r="J214" s="344"/>
      <c r="K214" s="365"/>
    </row>
    <row r="215" s="1" customFormat="1" ht="15" customHeight="1">
      <c r="B215" s="364"/>
      <c r="C215" s="292" t="s">
        <v>698</v>
      </c>
      <c r="D215" s="292"/>
      <c r="E215" s="292"/>
      <c r="F215" s="315">
        <v>1</v>
      </c>
      <c r="G215" s="353"/>
      <c r="H215" s="344" t="s">
        <v>738</v>
      </c>
      <c r="I215" s="344"/>
      <c r="J215" s="344"/>
      <c r="K215" s="365"/>
    </row>
    <row r="216" s="1" customFormat="1" ht="15" customHeight="1">
      <c r="B216" s="364"/>
      <c r="C216" s="292"/>
      <c r="D216" s="292"/>
      <c r="E216" s="292"/>
      <c r="F216" s="315">
        <v>2</v>
      </c>
      <c r="G216" s="353"/>
      <c r="H216" s="344" t="s">
        <v>739</v>
      </c>
      <c r="I216" s="344"/>
      <c r="J216" s="344"/>
      <c r="K216" s="365"/>
    </row>
    <row r="217" s="1" customFormat="1" ht="15" customHeight="1">
      <c r="B217" s="364"/>
      <c r="C217" s="292"/>
      <c r="D217" s="292"/>
      <c r="E217" s="292"/>
      <c r="F217" s="315">
        <v>3</v>
      </c>
      <c r="G217" s="353"/>
      <c r="H217" s="344" t="s">
        <v>740</v>
      </c>
      <c r="I217" s="344"/>
      <c r="J217" s="344"/>
      <c r="K217" s="365"/>
    </row>
    <row r="218" s="1" customFormat="1" ht="15" customHeight="1">
      <c r="B218" s="364"/>
      <c r="C218" s="292"/>
      <c r="D218" s="292"/>
      <c r="E218" s="292"/>
      <c r="F218" s="315">
        <v>4</v>
      </c>
      <c r="G218" s="353"/>
      <c r="H218" s="344" t="s">
        <v>741</v>
      </c>
      <c r="I218" s="344"/>
      <c r="J218" s="344"/>
      <c r="K218" s="365"/>
    </row>
    <row r="219" s="1" customFormat="1" ht="12.75" customHeight="1">
      <c r="B219" s="366"/>
      <c r="C219" s="367"/>
      <c r="D219" s="367"/>
      <c r="E219" s="367"/>
      <c r="F219" s="367"/>
      <c r="G219" s="367"/>
      <c r="H219" s="367"/>
      <c r="I219" s="367"/>
      <c r="J219" s="367"/>
      <c r="K219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Jirout Milan</dc:creator>
  <cp:lastModifiedBy>Jirout Milan</cp:lastModifiedBy>
  <dcterms:created xsi:type="dcterms:W3CDTF">2024-08-26T09:13:28Z</dcterms:created>
  <dcterms:modified xsi:type="dcterms:W3CDTF">2024-08-26T09:13:33Z</dcterms:modified>
</cp:coreProperties>
</file>